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droppova\Desktop\oprava striech ii.etapa\"/>
    </mc:Choice>
  </mc:AlternateContent>
  <bookViews>
    <workbookView xWindow="-120" yWindow="-120" windowWidth="29040" windowHeight="15840"/>
  </bookViews>
  <sheets>
    <sheet name="strecha" sheetId="9" r:id="rId1"/>
  </sheets>
  <calcPr calcId="181029"/>
</workbook>
</file>

<file path=xl/calcChain.xml><?xml version="1.0" encoding="utf-8"?>
<calcChain xmlns="http://schemas.openxmlformats.org/spreadsheetml/2006/main">
  <c r="E26" i="9" l="1"/>
  <c r="E28" i="9"/>
  <c r="E35" i="9" l="1"/>
  <c r="E32" i="9"/>
  <c r="E33" i="9" s="1"/>
  <c r="H33" i="9" s="1"/>
  <c r="E34" i="9"/>
  <c r="H34" i="9"/>
  <c r="H32" i="9" l="1"/>
  <c r="E14" i="9"/>
  <c r="E15" i="9" s="1"/>
  <c r="E17" i="9" s="1"/>
  <c r="E18" i="9" s="1"/>
  <c r="E19" i="9" s="1"/>
  <c r="E46" i="9"/>
  <c r="H50" i="9"/>
  <c r="E40" i="9" l="1"/>
  <c r="E41" i="9" s="1"/>
  <c r="H42" i="9" l="1"/>
  <c r="H41" i="9"/>
  <c r="E25" i="9"/>
  <c r="H25" i="9" s="1"/>
  <c r="E23" i="9"/>
  <c r="H40" i="9" l="1"/>
  <c r="H39" i="9" s="1"/>
  <c r="H24" i="9"/>
  <c r="H18" i="9"/>
  <c r="H17" i="9"/>
  <c r="H13" i="9"/>
  <c r="H12" i="9"/>
  <c r="E16" i="9" l="1"/>
  <c r="H16" i="9" s="1"/>
  <c r="H23" i="9" l="1"/>
  <c r="H19" i="9" l="1"/>
  <c r="H15" i="9"/>
  <c r="H14" i="9"/>
  <c r="H20" i="9"/>
  <c r="H11" i="9" l="1"/>
  <c r="H48" i="9"/>
  <c r="H45" i="9" l="1"/>
  <c r="H36" i="9"/>
  <c r="H52" i="9" l="1"/>
  <c r="H51" i="9"/>
  <c r="H49" i="9"/>
  <c r="E31" i="9"/>
  <c r="H31" i="9" s="1"/>
  <c r="H30" i="9"/>
  <c r="H53" i="9" l="1"/>
  <c r="H47" i="9"/>
  <c r="H46" i="9"/>
  <c r="H37" i="9"/>
  <c r="H35" i="9"/>
  <c r="E29" i="9"/>
  <c r="H29" i="9" s="1"/>
  <c r="H28" i="9"/>
  <c r="H26" i="9"/>
  <c r="H44" i="9" l="1"/>
  <c r="E27" i="9"/>
  <c r="H27" i="9" s="1"/>
  <c r="H22" i="9" s="1"/>
  <c r="H55" i="9" l="1"/>
</calcChain>
</file>

<file path=xl/sharedStrings.xml><?xml version="1.0" encoding="utf-8"?>
<sst xmlns="http://schemas.openxmlformats.org/spreadsheetml/2006/main" count="135" uniqueCount="68">
  <si>
    <t>ks</t>
  </si>
  <si>
    <t>712</t>
  </si>
  <si>
    <t>m2</t>
  </si>
  <si>
    <t>Konštrukcie klampiarske</t>
  </si>
  <si>
    <t>ZADANIE S VÝKAZOM VÝMER</t>
  </si>
  <si>
    <t>Č.</t>
  </si>
  <si>
    <t>Popis</t>
  </si>
  <si>
    <t>MJ</t>
  </si>
  <si>
    <t>Jednotková cena</t>
  </si>
  <si>
    <t>zadania</t>
  </si>
  <si>
    <t>Celková cena</t>
  </si>
  <si>
    <t>Izolácie striech</t>
  </si>
  <si>
    <t>764</t>
  </si>
  <si>
    <t>SPOLU:</t>
  </si>
  <si>
    <t>bm</t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</si>
  <si>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PVC fóliou zváranou v spoji, vodorovne</t>
    </r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</si>
  <si>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PVC fóliou zváranou v spoji, zvisle</t>
    </r>
  </si>
  <si>
    <t>MAT</t>
  </si>
  <si>
    <t>%</t>
  </si>
  <si>
    <t>Vyčistenie strechy od nánosov a nečistôt</t>
  </si>
  <si>
    <t>Miesto: Demänová, okr. Lipt. Mikuláš</t>
  </si>
  <si>
    <t>Objednávateľ: Akadémia ozbrojených síl gen. M. R. Štefánika</t>
  </si>
  <si>
    <t>9</t>
  </si>
  <si>
    <t>Ostatné konštrukcie a práce</t>
  </si>
  <si>
    <t>Tmel silikónový strešný SIKA 300 ml</t>
  </si>
  <si>
    <t>Množstvo</t>
  </si>
  <si>
    <t>celkom</t>
  </si>
  <si>
    <t>Spracoval:</t>
  </si>
  <si>
    <t>Dátum:</t>
  </si>
  <si>
    <t xml:space="preserve">Zhotoviteľ: </t>
  </si>
  <si>
    <t>Zvislá doprava sutiny a vybúraných hmôt za prvé podlažie nad alebo pod základným podlažím</t>
  </si>
  <si>
    <t>Odvoz sutiny a vybúraných hmôt na skládku do 1 km</t>
  </si>
  <si>
    <t>Vnútrostavenisková doprava sutiny a vybúraných hmôt do 10 m</t>
  </si>
  <si>
    <t>Vnútrostavenisková doprava sutiny a vybúraných hmôt za každých ďalších 5 m</t>
  </si>
  <si>
    <t xml:space="preserve">Poplatok za skladovanie </t>
  </si>
  <si>
    <t>t</t>
  </si>
  <si>
    <t>Kotviace prvky pre konštrukcie klampiarske</t>
  </si>
  <si>
    <t>Montáž klampiarskych prvkov VIPLANYL</t>
  </si>
  <si>
    <t>kpl</t>
  </si>
  <si>
    <t xml:space="preserve">D+M osadenie strešných vpustí TWJ 75 PVC </t>
  </si>
  <si>
    <t>Odstránenie povlakovej krytiny (PVC + separačná textília) na strechách plochých 10° dvojvrstvovej 0,003 t/m2</t>
  </si>
  <si>
    <t>Odstránenie minerálnej vlny na strechách plochých 10° jednovrstvovej 0,06 t/m2</t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</si>
  <si>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geotextíliou</t>
    </r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</si>
  <si>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parozábranou lepenou v spoji</t>
    </r>
  </si>
  <si>
    <t>Parozábrana igelitová DEKSEPAR hr 0,2mm</t>
  </si>
  <si>
    <t>713</t>
  </si>
  <si>
    <t>Izolácie tepelné</t>
  </si>
  <si>
    <t>Doska izolačná ThermaRoof P+D TR26 100mm 1,2x2,4m</t>
  </si>
  <si>
    <t>Presun hmôt pre izolácie tepelné</t>
  </si>
  <si>
    <t>Presun hmôt pre izolácie striech</t>
  </si>
  <si>
    <t>Presun hmôt pre ostatné konštrukcie a práce</t>
  </si>
  <si>
    <t>Presun hmôt pre konštrukcie klampiarske</t>
  </si>
  <si>
    <t>Vnútorná kútová lišta VIPLANYL rš 150mm</t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</si>
  <si>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doskami z PIR dvojradová</t>
    </r>
  </si>
  <si>
    <r>
      <t>Zhotovenie povlakovej krytiny striech plochých do 10</t>
    </r>
    <r>
      <rPr>
        <sz val="8"/>
        <rFont val="Calibri"/>
        <family val="2"/>
        <charset val="238"/>
      </rPr>
      <t>°</t>
    </r>
    <r>
      <rPr>
        <sz val="8"/>
        <rFont val="Arial Narrow"/>
        <family val="2"/>
        <charset val="238"/>
      </rPr>
      <t xml:space="preserve"> PVC zásyp kamenivom</t>
    </r>
  </si>
  <si>
    <t>Kamenivo premývané okruhliaky 16/32 v Big Bagoch</t>
  </si>
  <si>
    <t>m3</t>
  </si>
  <si>
    <r>
      <t xml:space="preserve">Separačná netkaná geotextília GEOTEK N </t>
    </r>
    <r>
      <rPr>
        <b/>
        <i/>
        <sz val="8"/>
        <color rgb="FF0000FF"/>
        <rFont val="Arial Narrow"/>
        <family val="2"/>
        <charset val="238"/>
      </rPr>
      <t>500g/m2</t>
    </r>
  </si>
  <si>
    <r>
      <t xml:space="preserve">PVC fólia ALKORPLAN 35176 </t>
    </r>
    <r>
      <rPr>
        <b/>
        <i/>
        <sz val="8"/>
        <color rgb="FF0000FF"/>
        <rFont val="Arial Narrow"/>
        <family val="2"/>
        <charset val="238"/>
      </rPr>
      <t>hr 2,0mm</t>
    </r>
  </si>
  <si>
    <r>
      <t xml:space="preserve">PVC fólia ALKORPLAN 35177 </t>
    </r>
    <r>
      <rPr>
        <b/>
        <i/>
        <sz val="8"/>
        <color rgb="FF0000FF"/>
        <rFont val="Arial Narrow"/>
        <family val="2"/>
        <charset val="238"/>
      </rPr>
      <t>hr 2,0mm</t>
    </r>
  </si>
  <si>
    <t>Odkvapová lišta VIPLANYL rš 600mm</t>
  </si>
  <si>
    <t>Vnútorná kútová lišta VIPLANYL rš 250mm</t>
  </si>
  <si>
    <t>Stenová lišta VIPLANYL rš 100mm</t>
  </si>
  <si>
    <t>Demontáž atikového oplechovania + likvidácia odpadu</t>
  </si>
  <si>
    <t>Odvoz sutiny a vybúraných hmôt na skládku za 2 km - 20 km</t>
  </si>
  <si>
    <t>položky</t>
  </si>
  <si>
    <t>Kód</t>
  </si>
  <si>
    <t>Hydroizolácia a tepelná izolácia strechy Vstupná chodba - Krčok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</si>
</sst>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rgb="FF0000FF"/>
      <name val="Arial Narrow"/>
      <family val="2"/>
      <charset val="238"/>
    </font>
    <font>
      <i/>
      <sz val="8"/>
      <color rgb="FF0000FF"/>
      <name val="Arial Narrow"/>
      <family val="2"/>
      <charset val="238"/>
    </font>
    <font>
      <sz val="8"/>
      <name val="Calibri"/>
      <family val="2"/>
      <charset val="238"/>
    </font>
    <font>
      <b/>
      <sz val="1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8"/>
      <color rgb="FF0000FF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49" fontId="6" fillId="4" borderId="0" xfId="0" applyNumberFormat="1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4" fontId="2" fillId="4" borderId="0" xfId="0" applyNumberFormat="1" applyFont="1" applyFill="1" applyAlignment="1" applyProtection="1">
      <alignment vertical="center"/>
      <protection locked="0"/>
    </xf>
    <xf numFmtId="4" fontId="6" fillId="4" borderId="0" xfId="0" applyNumberFormat="1" applyFont="1" applyFill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4" fontId="4" fillId="2" borderId="0" xfId="0" applyNumberFormat="1" applyFont="1" applyFill="1" applyAlignment="1" applyProtection="1">
      <alignment vertical="center"/>
      <protection locked="0"/>
    </xf>
    <xf numFmtId="4" fontId="4" fillId="2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  <protection locked="0"/>
    </xf>
    <xf numFmtId="164" fontId="2" fillId="0" borderId="14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49" fontId="6" fillId="3" borderId="11" xfId="0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vertical="center" wrapText="1"/>
    </xf>
    <xf numFmtId="164" fontId="2" fillId="3" borderId="11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4" fontId="2" fillId="3" borderId="11" xfId="0" applyNumberFormat="1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vertical="center"/>
    </xf>
    <xf numFmtId="4" fontId="2" fillId="3" borderId="17" xfId="0" applyNumberFormat="1" applyFont="1" applyFill="1" applyBorder="1" applyAlignment="1" applyProtection="1">
      <alignment vertical="center"/>
    </xf>
    <xf numFmtId="4" fontId="2" fillId="3" borderId="15" xfId="0" applyNumberFormat="1" applyFont="1" applyFill="1" applyBorder="1" applyAlignment="1" applyProtection="1">
      <alignment vertical="center"/>
    </xf>
    <xf numFmtId="0" fontId="2" fillId="3" borderId="1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 wrapText="1"/>
    </xf>
    <xf numFmtId="164" fontId="4" fillId="3" borderId="1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</xf>
    <xf numFmtId="4" fontId="4" fillId="3" borderId="17" xfId="0" applyNumberFormat="1" applyFont="1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center" wrapText="1"/>
    </xf>
    <xf numFmtId="164" fontId="4" fillId="3" borderId="11" xfId="0" applyNumberFormat="1" applyFont="1" applyFill="1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vertical="center" wrapText="1"/>
    </xf>
    <xf numFmtId="4" fontId="4" fillId="3" borderId="11" xfId="0" applyNumberFormat="1" applyFont="1" applyFill="1" applyBorder="1" applyAlignment="1" applyProtection="1">
      <alignment vertical="center"/>
    </xf>
    <xf numFmtId="0" fontId="3" fillId="3" borderId="18" xfId="0" applyFont="1" applyFill="1" applyBorder="1" applyAlignment="1" applyProtection="1">
      <alignment horizontal="center" vertical="center"/>
    </xf>
    <xf numFmtId="49" fontId="4" fillId="3" borderId="19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right" vertical="center" wrapText="1"/>
    </xf>
    <xf numFmtId="164" fontId="4" fillId="3" borderId="19" xfId="0" applyNumberFormat="1" applyFont="1" applyFill="1" applyBorder="1" applyAlignment="1" applyProtection="1">
      <alignment vertical="center"/>
    </xf>
    <xf numFmtId="4" fontId="4" fillId="3" borderId="19" xfId="0" applyNumberFormat="1" applyFont="1" applyFill="1" applyBorder="1" applyAlignment="1" applyProtection="1">
      <alignment vertical="center"/>
    </xf>
    <xf numFmtId="4" fontId="6" fillId="3" borderId="20" xfId="0" applyNumberFormat="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</cellXfs>
  <cellStyles count="1">
    <cellStyle name="Normálne" xfId="0" builtinId="0"/>
  </cellStyles>
  <dxfs count="0"/>
  <tableStyles count="1" defaultTableStyle="TableStyleMedium2" defaultPivotStyle="PivotStyleLight16">
    <tableStyle name="MySqlDefault" pivot="0" table="0" count="0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6"/>
  <sheetViews>
    <sheetView showGridLines="0" tabSelected="1" showRuler="0" zoomScale="150" zoomScaleNormal="150" zoomScalePageLayoutView="120" workbookViewId="0">
      <selection activeCell="H54" sqref="H54"/>
    </sheetView>
  </sheetViews>
  <sheetFormatPr defaultRowHeight="12.75" customHeight="1" x14ac:dyDescent="0.25"/>
  <cols>
    <col min="1" max="1" width="1.85546875" style="9" customWidth="1"/>
    <col min="2" max="2" width="2.42578125" style="8" bestFit="1" customWidth="1"/>
    <col min="3" max="3" width="6.140625" style="9" bestFit="1" customWidth="1"/>
    <col min="4" max="4" width="69.140625" style="9" bestFit="1" customWidth="1"/>
    <col min="5" max="5" width="7.85546875" style="9" bestFit="1" customWidth="1"/>
    <col min="6" max="6" width="3.5703125" style="9" customWidth="1"/>
    <col min="7" max="7" width="11.140625" style="9" bestFit="1" customWidth="1"/>
    <col min="8" max="8" width="9.5703125" style="9" bestFit="1" customWidth="1"/>
    <col min="9" max="16384" width="9.140625" style="9"/>
  </cols>
  <sheetData>
    <row r="1" spans="2:12" ht="8.25" customHeight="1" thickBot="1" x14ac:dyDescent="0.3"/>
    <row r="2" spans="2:12" ht="21" x14ac:dyDescent="0.25">
      <c r="B2" s="81" t="s">
        <v>4</v>
      </c>
      <c r="C2" s="82"/>
      <c r="D2" s="82"/>
      <c r="E2" s="82"/>
      <c r="F2" s="82"/>
      <c r="G2" s="82"/>
      <c r="H2" s="83"/>
    </row>
    <row r="3" spans="2:12" ht="15" x14ac:dyDescent="0.25">
      <c r="B3" s="86" t="s">
        <v>67</v>
      </c>
      <c r="C3" s="87"/>
      <c r="D3" s="87"/>
      <c r="E3" s="87"/>
      <c r="F3" s="87"/>
      <c r="G3" s="87"/>
      <c r="H3" s="88"/>
    </row>
    <row r="4" spans="2:12" ht="12.75" customHeight="1" x14ac:dyDescent="0.25">
      <c r="B4" s="84" t="s">
        <v>21</v>
      </c>
      <c r="C4" s="85"/>
      <c r="D4" s="85"/>
      <c r="E4" s="34" t="s">
        <v>27</v>
      </c>
      <c r="F4" s="90"/>
      <c r="G4" s="90"/>
      <c r="H4" s="91"/>
      <c r="I4" s="78"/>
      <c r="J4" s="78"/>
      <c r="K4" s="78"/>
      <c r="L4" s="78"/>
    </row>
    <row r="5" spans="2:12" ht="12.75" customHeight="1" x14ac:dyDescent="0.25">
      <c r="B5" s="84" t="s">
        <v>29</v>
      </c>
      <c r="C5" s="85"/>
      <c r="D5" s="28"/>
      <c r="E5" s="34" t="s">
        <v>28</v>
      </c>
      <c r="F5" s="89"/>
      <c r="G5" s="90"/>
      <c r="H5" s="91"/>
      <c r="I5" s="78"/>
      <c r="J5" s="78"/>
      <c r="K5" s="78"/>
      <c r="L5" s="78"/>
    </row>
    <row r="6" spans="2:12" ht="12.75" customHeight="1" thickBot="1" x14ac:dyDescent="0.3">
      <c r="B6" s="79" t="s">
        <v>20</v>
      </c>
      <c r="C6" s="80"/>
      <c r="D6" s="80"/>
      <c r="E6" s="80"/>
      <c r="F6" s="80"/>
      <c r="G6" s="80"/>
      <c r="H6" s="35"/>
    </row>
    <row r="7" spans="2:12" s="13" customFormat="1" ht="6" customHeight="1" thickBot="1" x14ac:dyDescent="0.3">
      <c r="B7" s="10"/>
      <c r="C7" s="11"/>
      <c r="D7" s="12"/>
      <c r="E7" s="12"/>
      <c r="F7" s="12"/>
      <c r="G7" s="12"/>
      <c r="H7" s="12"/>
    </row>
    <row r="8" spans="2:12" ht="12.75" customHeight="1" x14ac:dyDescent="0.25">
      <c r="B8" s="36" t="s">
        <v>5</v>
      </c>
      <c r="C8" s="37" t="s">
        <v>66</v>
      </c>
      <c r="D8" s="37" t="s">
        <v>6</v>
      </c>
      <c r="E8" s="37" t="s">
        <v>25</v>
      </c>
      <c r="F8" s="37" t="s">
        <v>7</v>
      </c>
      <c r="G8" s="37" t="s">
        <v>8</v>
      </c>
      <c r="H8" s="38" t="s">
        <v>10</v>
      </c>
    </row>
    <row r="9" spans="2:12" ht="12.75" customHeight="1" thickBot="1" x14ac:dyDescent="0.3">
      <c r="B9" s="39"/>
      <c r="C9" s="40" t="s">
        <v>65</v>
      </c>
      <c r="D9" s="41"/>
      <c r="E9" s="40" t="s">
        <v>26</v>
      </c>
      <c r="F9" s="40"/>
      <c r="G9" s="40" t="s">
        <v>9</v>
      </c>
      <c r="H9" s="42" t="s">
        <v>9</v>
      </c>
    </row>
    <row r="10" spans="2:12" s="13" customFormat="1" ht="6" customHeight="1" thickBot="1" x14ac:dyDescent="0.3">
      <c r="B10" s="14"/>
      <c r="C10" s="14"/>
      <c r="D10" s="14"/>
      <c r="E10" s="14"/>
      <c r="F10" s="14"/>
      <c r="G10" s="14"/>
      <c r="H10" s="14"/>
    </row>
    <row r="11" spans="2:12" ht="12.75" customHeight="1" x14ac:dyDescent="0.25">
      <c r="B11" s="43"/>
      <c r="C11" s="44" t="s">
        <v>22</v>
      </c>
      <c r="D11" s="45" t="s">
        <v>23</v>
      </c>
      <c r="E11" s="50"/>
      <c r="F11" s="51"/>
      <c r="G11" s="54"/>
      <c r="H11" s="55">
        <f>SUM(H12:H20)</f>
        <v>0</v>
      </c>
    </row>
    <row r="12" spans="2:12" ht="12.75" customHeight="1" x14ac:dyDescent="0.25">
      <c r="B12" s="46">
        <v>1</v>
      </c>
      <c r="C12" s="1" t="s">
        <v>22</v>
      </c>
      <c r="D12" s="2" t="s">
        <v>40</v>
      </c>
      <c r="E12" s="52">
        <v>878</v>
      </c>
      <c r="F12" s="53" t="s">
        <v>2</v>
      </c>
      <c r="G12" s="3"/>
      <c r="H12" s="56">
        <f t="shared" ref="H12:H19" si="0">E12*G12</f>
        <v>0</v>
      </c>
    </row>
    <row r="13" spans="2:12" ht="12.75" customHeight="1" x14ac:dyDescent="0.25">
      <c r="B13" s="46">
        <v>2</v>
      </c>
      <c r="C13" s="1" t="s">
        <v>22</v>
      </c>
      <c r="D13" s="2" t="s">
        <v>41</v>
      </c>
      <c r="E13" s="52">
        <v>769</v>
      </c>
      <c r="F13" s="53" t="s">
        <v>2</v>
      </c>
      <c r="G13" s="3"/>
      <c r="H13" s="56">
        <f t="shared" si="0"/>
        <v>0</v>
      </c>
    </row>
    <row r="14" spans="2:12" ht="12.75" customHeight="1" x14ac:dyDescent="0.25">
      <c r="B14" s="46">
        <v>3</v>
      </c>
      <c r="C14" s="1" t="s">
        <v>22</v>
      </c>
      <c r="D14" s="2" t="s">
        <v>30</v>
      </c>
      <c r="E14" s="52">
        <f>E13*0.06</f>
        <v>46.14</v>
      </c>
      <c r="F14" s="53" t="s">
        <v>35</v>
      </c>
      <c r="G14" s="3"/>
      <c r="H14" s="56">
        <f t="shared" si="0"/>
        <v>0</v>
      </c>
    </row>
    <row r="15" spans="2:12" ht="12.75" customHeight="1" x14ac:dyDescent="0.25">
      <c r="B15" s="46">
        <v>4</v>
      </c>
      <c r="C15" s="1" t="s">
        <v>22</v>
      </c>
      <c r="D15" s="2" t="s">
        <v>31</v>
      </c>
      <c r="E15" s="52">
        <f>E14</f>
        <v>46.14</v>
      </c>
      <c r="F15" s="53" t="s">
        <v>35</v>
      </c>
      <c r="G15" s="3"/>
      <c r="H15" s="56">
        <f t="shared" si="0"/>
        <v>0</v>
      </c>
    </row>
    <row r="16" spans="2:12" ht="12.75" customHeight="1" x14ac:dyDescent="0.25">
      <c r="B16" s="46">
        <v>5</v>
      </c>
      <c r="C16" s="1" t="s">
        <v>22</v>
      </c>
      <c r="D16" s="2" t="s">
        <v>64</v>
      </c>
      <c r="E16" s="52">
        <f>E15*19</f>
        <v>876.66</v>
      </c>
      <c r="F16" s="53" t="s">
        <v>35</v>
      </c>
      <c r="G16" s="3"/>
      <c r="H16" s="56">
        <f t="shared" si="0"/>
        <v>0</v>
      </c>
    </row>
    <row r="17" spans="2:8" ht="12.75" customHeight="1" x14ac:dyDescent="0.25">
      <c r="B17" s="46">
        <v>6</v>
      </c>
      <c r="C17" s="1" t="s">
        <v>22</v>
      </c>
      <c r="D17" s="2" t="s">
        <v>32</v>
      </c>
      <c r="E17" s="52">
        <f>E15</f>
        <v>46.14</v>
      </c>
      <c r="F17" s="53" t="s">
        <v>35</v>
      </c>
      <c r="G17" s="3"/>
      <c r="H17" s="56">
        <f t="shared" si="0"/>
        <v>0</v>
      </c>
    </row>
    <row r="18" spans="2:8" ht="12.75" customHeight="1" x14ac:dyDescent="0.25">
      <c r="B18" s="46">
        <v>7</v>
      </c>
      <c r="C18" s="1" t="s">
        <v>22</v>
      </c>
      <c r="D18" s="2" t="s">
        <v>33</v>
      </c>
      <c r="E18" s="52">
        <f>E17</f>
        <v>46.14</v>
      </c>
      <c r="F18" s="53" t="s">
        <v>35</v>
      </c>
      <c r="G18" s="3"/>
      <c r="H18" s="56">
        <f t="shared" si="0"/>
        <v>0</v>
      </c>
    </row>
    <row r="19" spans="2:8" ht="12.75" customHeight="1" x14ac:dyDescent="0.25">
      <c r="B19" s="46">
        <v>8</v>
      </c>
      <c r="C19" s="1" t="s">
        <v>22</v>
      </c>
      <c r="D19" s="2" t="s">
        <v>34</v>
      </c>
      <c r="E19" s="52">
        <f>E18</f>
        <v>46.14</v>
      </c>
      <c r="F19" s="53" t="s">
        <v>35</v>
      </c>
      <c r="G19" s="3"/>
      <c r="H19" s="56">
        <f t="shared" si="0"/>
        <v>0</v>
      </c>
    </row>
    <row r="20" spans="2:8" ht="12.75" customHeight="1" thickBot="1" x14ac:dyDescent="0.3">
      <c r="B20" s="47">
        <v>9</v>
      </c>
      <c r="C20" s="48" t="s">
        <v>22</v>
      </c>
      <c r="D20" s="49" t="s">
        <v>50</v>
      </c>
      <c r="E20" s="31"/>
      <c r="F20" s="58" t="s">
        <v>18</v>
      </c>
      <c r="G20" s="32"/>
      <c r="H20" s="57">
        <f t="shared" ref="H20" si="1">E20*G20</f>
        <v>0</v>
      </c>
    </row>
    <row r="21" spans="2:8" s="13" customFormat="1" ht="6.75" customHeight="1" thickBot="1" x14ac:dyDescent="0.3">
      <c r="B21" s="11"/>
      <c r="C21" s="15"/>
      <c r="D21" s="16"/>
      <c r="E21" s="17"/>
      <c r="F21" s="12"/>
      <c r="G21" s="18"/>
      <c r="H21" s="19"/>
    </row>
    <row r="22" spans="2:8" ht="12.75" customHeight="1" x14ac:dyDescent="0.25">
      <c r="B22" s="43"/>
      <c r="C22" s="44" t="s">
        <v>1</v>
      </c>
      <c r="D22" s="45" t="s">
        <v>11</v>
      </c>
      <c r="E22" s="50"/>
      <c r="F22" s="51"/>
      <c r="G22" s="54"/>
      <c r="H22" s="55">
        <f>SUM(H23:H37)</f>
        <v>0</v>
      </c>
    </row>
    <row r="23" spans="2:8" ht="12.75" customHeight="1" x14ac:dyDescent="0.25">
      <c r="B23" s="46">
        <v>10</v>
      </c>
      <c r="C23" s="1" t="s">
        <v>1</v>
      </c>
      <c r="D23" s="4" t="s">
        <v>19</v>
      </c>
      <c r="E23" s="52">
        <f>E28</f>
        <v>769</v>
      </c>
      <c r="F23" s="53" t="s">
        <v>2</v>
      </c>
      <c r="G23" s="5"/>
      <c r="H23" s="56">
        <f>E23*G23</f>
        <v>0</v>
      </c>
    </row>
    <row r="24" spans="2:8" ht="12.75" customHeight="1" x14ac:dyDescent="0.25">
      <c r="B24" s="46">
        <v>11</v>
      </c>
      <c r="C24" s="1" t="s">
        <v>1</v>
      </c>
      <c r="D24" s="4" t="s">
        <v>43</v>
      </c>
      <c r="E24" s="52">
        <v>945.9</v>
      </c>
      <c r="F24" s="53" t="s">
        <v>2</v>
      </c>
      <c r="G24" s="5"/>
      <c r="H24" s="56">
        <f>E24*G24</f>
        <v>0</v>
      </c>
    </row>
    <row r="25" spans="2:8" ht="12.75" customHeight="1" x14ac:dyDescent="0.25">
      <c r="B25" s="59">
        <v>12</v>
      </c>
      <c r="C25" s="60" t="s">
        <v>17</v>
      </c>
      <c r="D25" s="61" t="s">
        <v>44</v>
      </c>
      <c r="E25" s="62">
        <f>E24*1.1</f>
        <v>1040.49</v>
      </c>
      <c r="F25" s="63" t="s">
        <v>2</v>
      </c>
      <c r="G25" s="6"/>
      <c r="H25" s="64">
        <f t="shared" ref="H25" si="2">E25*G25</f>
        <v>0</v>
      </c>
    </row>
    <row r="26" spans="2:8" ht="12.75" customHeight="1" x14ac:dyDescent="0.25">
      <c r="B26" s="46">
        <v>13</v>
      </c>
      <c r="C26" s="1" t="s">
        <v>1</v>
      </c>
      <c r="D26" s="4" t="s">
        <v>42</v>
      </c>
      <c r="E26" s="52">
        <f>E28+E30</f>
        <v>918.8</v>
      </c>
      <c r="F26" s="53" t="s">
        <v>2</v>
      </c>
      <c r="G26" s="5"/>
      <c r="H26" s="56">
        <f>E26*G26</f>
        <v>0</v>
      </c>
    </row>
    <row r="27" spans="2:8" ht="12.75" customHeight="1" x14ac:dyDescent="0.25">
      <c r="B27" s="59">
        <v>14</v>
      </c>
      <c r="C27" s="60" t="s">
        <v>17</v>
      </c>
      <c r="D27" s="61" t="s">
        <v>57</v>
      </c>
      <c r="E27" s="62">
        <f>E26*1.1</f>
        <v>1010.6800000000001</v>
      </c>
      <c r="F27" s="63" t="s">
        <v>2</v>
      </c>
      <c r="G27" s="6"/>
      <c r="H27" s="64">
        <f t="shared" ref="H27:H53" si="3">E27*G27</f>
        <v>0</v>
      </c>
    </row>
    <row r="28" spans="2:8" ht="12.75" customHeight="1" x14ac:dyDescent="0.25">
      <c r="B28" s="46">
        <v>15</v>
      </c>
      <c r="C28" s="1" t="s">
        <v>1</v>
      </c>
      <c r="D28" s="4" t="s">
        <v>15</v>
      </c>
      <c r="E28" s="52">
        <f>E13</f>
        <v>769</v>
      </c>
      <c r="F28" s="53" t="s">
        <v>2</v>
      </c>
      <c r="G28" s="5"/>
      <c r="H28" s="56">
        <f>E28*G28</f>
        <v>0</v>
      </c>
    </row>
    <row r="29" spans="2:8" ht="12.75" customHeight="1" x14ac:dyDescent="0.25">
      <c r="B29" s="59">
        <v>16</v>
      </c>
      <c r="C29" s="60" t="s">
        <v>17</v>
      </c>
      <c r="D29" s="61" t="s">
        <v>59</v>
      </c>
      <c r="E29" s="62">
        <f>E28*1.15</f>
        <v>884.34999999999991</v>
      </c>
      <c r="F29" s="63" t="s">
        <v>2</v>
      </c>
      <c r="G29" s="6"/>
      <c r="H29" s="64">
        <f t="shared" ref="H29:H35" si="4">E29*G29</f>
        <v>0</v>
      </c>
    </row>
    <row r="30" spans="2:8" ht="12.75" customHeight="1" x14ac:dyDescent="0.25">
      <c r="B30" s="46">
        <v>17</v>
      </c>
      <c r="C30" s="1" t="s">
        <v>1</v>
      </c>
      <c r="D30" s="4" t="s">
        <v>16</v>
      </c>
      <c r="E30" s="52">
        <v>149.80000000000001</v>
      </c>
      <c r="F30" s="53" t="s">
        <v>2</v>
      </c>
      <c r="G30" s="5"/>
      <c r="H30" s="56">
        <f>E30*G30</f>
        <v>0</v>
      </c>
    </row>
    <row r="31" spans="2:8" ht="12.75" customHeight="1" x14ac:dyDescent="0.25">
      <c r="B31" s="59">
        <v>18</v>
      </c>
      <c r="C31" s="60" t="s">
        <v>17</v>
      </c>
      <c r="D31" s="61" t="s">
        <v>58</v>
      </c>
      <c r="E31" s="62">
        <f>E30*1.15</f>
        <v>172.27</v>
      </c>
      <c r="F31" s="63" t="s">
        <v>2</v>
      </c>
      <c r="G31" s="6"/>
      <c r="H31" s="64">
        <f t="shared" ref="H31" si="5">E31*G31</f>
        <v>0</v>
      </c>
    </row>
    <row r="32" spans="2:8" ht="12.75" customHeight="1" x14ac:dyDescent="0.25">
      <c r="B32" s="46">
        <v>19</v>
      </c>
      <c r="C32" s="1" t="s">
        <v>1</v>
      </c>
      <c r="D32" s="4" t="s">
        <v>42</v>
      </c>
      <c r="E32" s="52">
        <f>E28</f>
        <v>769</v>
      </c>
      <c r="F32" s="53" t="s">
        <v>2</v>
      </c>
      <c r="G32" s="5"/>
      <c r="H32" s="56">
        <f>E32*G32</f>
        <v>0</v>
      </c>
    </row>
    <row r="33" spans="2:8" ht="12.75" customHeight="1" x14ac:dyDescent="0.25">
      <c r="B33" s="59">
        <v>20</v>
      </c>
      <c r="C33" s="60" t="s">
        <v>17</v>
      </c>
      <c r="D33" s="61" t="s">
        <v>57</v>
      </c>
      <c r="E33" s="62">
        <f>E32*1.15</f>
        <v>884.34999999999991</v>
      </c>
      <c r="F33" s="63" t="s">
        <v>2</v>
      </c>
      <c r="G33" s="6"/>
      <c r="H33" s="64">
        <f t="shared" ref="H33" si="6">E33*G33</f>
        <v>0</v>
      </c>
    </row>
    <row r="34" spans="2:8" ht="12.75" customHeight="1" x14ac:dyDescent="0.25">
      <c r="B34" s="46">
        <v>21</v>
      </c>
      <c r="C34" s="1" t="s">
        <v>1</v>
      </c>
      <c r="D34" s="4" t="s">
        <v>54</v>
      </c>
      <c r="E34" s="52">
        <f>E28</f>
        <v>769</v>
      </c>
      <c r="F34" s="53" t="s">
        <v>2</v>
      </c>
      <c r="G34" s="5"/>
      <c r="H34" s="56">
        <f>E34*G34</f>
        <v>0</v>
      </c>
    </row>
    <row r="35" spans="2:8" ht="12.75" customHeight="1" x14ac:dyDescent="0.25">
      <c r="B35" s="59">
        <v>22</v>
      </c>
      <c r="C35" s="60" t="s">
        <v>17</v>
      </c>
      <c r="D35" s="61" t="s">
        <v>55</v>
      </c>
      <c r="E35" s="62">
        <f>E34*0.06</f>
        <v>46.14</v>
      </c>
      <c r="F35" s="63" t="s">
        <v>56</v>
      </c>
      <c r="G35" s="6"/>
      <c r="H35" s="64">
        <f t="shared" si="4"/>
        <v>0</v>
      </c>
    </row>
    <row r="36" spans="2:8" ht="12.75" customHeight="1" x14ac:dyDescent="0.25">
      <c r="B36" s="46">
        <v>23</v>
      </c>
      <c r="C36" s="1" t="s">
        <v>1</v>
      </c>
      <c r="D36" s="4" t="s">
        <v>39</v>
      </c>
      <c r="E36" s="52">
        <v>6</v>
      </c>
      <c r="F36" s="53" t="s">
        <v>0</v>
      </c>
      <c r="G36" s="5"/>
      <c r="H36" s="56">
        <f>E36*G36</f>
        <v>0</v>
      </c>
    </row>
    <row r="37" spans="2:8" ht="12.75" customHeight="1" thickBot="1" x14ac:dyDescent="0.3">
      <c r="B37" s="47">
        <v>24</v>
      </c>
      <c r="C37" s="48" t="s">
        <v>1</v>
      </c>
      <c r="D37" s="49" t="s">
        <v>49</v>
      </c>
      <c r="E37" s="31"/>
      <c r="F37" s="58" t="s">
        <v>18</v>
      </c>
      <c r="G37" s="32"/>
      <c r="H37" s="57">
        <f t="shared" si="3"/>
        <v>0</v>
      </c>
    </row>
    <row r="38" spans="2:8" s="13" customFormat="1" ht="6" customHeight="1" thickBot="1" x14ac:dyDescent="0.3">
      <c r="B38" s="11"/>
      <c r="C38" s="20"/>
      <c r="D38" s="21"/>
      <c r="E38" s="17"/>
      <c r="F38" s="12"/>
      <c r="G38" s="18"/>
      <c r="H38" s="18"/>
    </row>
    <row r="39" spans="2:8" ht="12.75" customHeight="1" x14ac:dyDescent="0.25">
      <c r="B39" s="43"/>
      <c r="C39" s="44" t="s">
        <v>45</v>
      </c>
      <c r="D39" s="45" t="s">
        <v>46</v>
      </c>
      <c r="E39" s="50"/>
      <c r="F39" s="51"/>
      <c r="G39" s="54"/>
      <c r="H39" s="55">
        <f>SUM(H40:H42)</f>
        <v>0</v>
      </c>
    </row>
    <row r="40" spans="2:8" ht="12.75" customHeight="1" x14ac:dyDescent="0.25">
      <c r="B40" s="46">
        <v>25</v>
      </c>
      <c r="C40" s="1" t="s">
        <v>45</v>
      </c>
      <c r="D40" s="4" t="s">
        <v>53</v>
      </c>
      <c r="E40" s="52">
        <f>E28</f>
        <v>769</v>
      </c>
      <c r="F40" s="53" t="s">
        <v>2</v>
      </c>
      <c r="G40" s="5"/>
      <c r="H40" s="56">
        <f>E40*G40</f>
        <v>0</v>
      </c>
    </row>
    <row r="41" spans="2:8" ht="12.75" customHeight="1" x14ac:dyDescent="0.25">
      <c r="B41" s="59">
        <v>26</v>
      </c>
      <c r="C41" s="60" t="s">
        <v>17</v>
      </c>
      <c r="D41" s="61" t="s">
        <v>47</v>
      </c>
      <c r="E41" s="62">
        <f>E40*1.05*2</f>
        <v>1614.9</v>
      </c>
      <c r="F41" s="63" t="s">
        <v>2</v>
      </c>
      <c r="G41" s="6"/>
      <c r="H41" s="64">
        <f t="shared" ref="H41" si="7">E41*G41</f>
        <v>0</v>
      </c>
    </row>
    <row r="42" spans="2:8" ht="12.75" customHeight="1" thickBot="1" x14ac:dyDescent="0.3">
      <c r="B42" s="47">
        <v>27</v>
      </c>
      <c r="C42" s="48" t="s">
        <v>45</v>
      </c>
      <c r="D42" s="49" t="s">
        <v>48</v>
      </c>
      <c r="E42" s="31"/>
      <c r="F42" s="58" t="s">
        <v>18</v>
      </c>
      <c r="G42" s="33"/>
      <c r="H42" s="57">
        <f>E42*G42</f>
        <v>0</v>
      </c>
    </row>
    <row r="43" spans="2:8" s="13" customFormat="1" ht="6" customHeight="1" thickBot="1" x14ac:dyDescent="0.3">
      <c r="B43" s="11"/>
      <c r="C43" s="20"/>
      <c r="D43" s="21"/>
      <c r="E43" s="17"/>
      <c r="F43" s="12"/>
      <c r="G43" s="18"/>
      <c r="H43" s="18"/>
    </row>
    <row r="44" spans="2:8" ht="12.75" customHeight="1" x14ac:dyDescent="0.25">
      <c r="B44" s="65"/>
      <c r="C44" s="44" t="s">
        <v>12</v>
      </c>
      <c r="D44" s="66" t="s">
        <v>3</v>
      </c>
      <c r="E44" s="67"/>
      <c r="F44" s="68"/>
      <c r="G44" s="71"/>
      <c r="H44" s="55">
        <f>SUM(H45:H53)</f>
        <v>0</v>
      </c>
    </row>
    <row r="45" spans="2:8" ht="12.75" customHeight="1" x14ac:dyDescent="0.25">
      <c r="B45" s="46">
        <v>28</v>
      </c>
      <c r="C45" s="69" t="s">
        <v>12</v>
      </c>
      <c r="D45" s="4" t="s">
        <v>63</v>
      </c>
      <c r="E45" s="70">
        <v>142.6</v>
      </c>
      <c r="F45" s="4" t="s">
        <v>14</v>
      </c>
      <c r="G45" s="7"/>
      <c r="H45" s="56">
        <f t="shared" ref="H45" si="8">E45*G45</f>
        <v>0</v>
      </c>
    </row>
    <row r="46" spans="2:8" s="22" customFormat="1" ht="12.75" customHeight="1" x14ac:dyDescent="0.25">
      <c r="B46" s="46">
        <v>29</v>
      </c>
      <c r="C46" s="69" t="s">
        <v>12</v>
      </c>
      <c r="D46" s="4" t="s">
        <v>37</v>
      </c>
      <c r="E46" s="70">
        <f>SUM(E47:E50)</f>
        <v>440.90000000000003</v>
      </c>
      <c r="F46" s="4" t="s">
        <v>14</v>
      </c>
      <c r="G46" s="7"/>
      <c r="H46" s="56">
        <f t="shared" si="3"/>
        <v>0</v>
      </c>
    </row>
    <row r="47" spans="2:8" ht="12.75" customHeight="1" x14ac:dyDescent="0.25">
      <c r="B47" s="59">
        <v>30</v>
      </c>
      <c r="C47" s="60" t="s">
        <v>17</v>
      </c>
      <c r="D47" s="61" t="s">
        <v>60</v>
      </c>
      <c r="E47" s="62">
        <v>144.80000000000001</v>
      </c>
      <c r="F47" s="63" t="s">
        <v>14</v>
      </c>
      <c r="G47" s="6"/>
      <c r="H47" s="64">
        <f t="shared" si="3"/>
        <v>0</v>
      </c>
    </row>
    <row r="48" spans="2:8" ht="12.75" customHeight="1" x14ac:dyDescent="0.25">
      <c r="B48" s="59">
        <v>31</v>
      </c>
      <c r="C48" s="60" t="s">
        <v>17</v>
      </c>
      <c r="D48" s="61" t="s">
        <v>52</v>
      </c>
      <c r="E48" s="62">
        <v>196</v>
      </c>
      <c r="F48" s="63" t="s">
        <v>14</v>
      </c>
      <c r="G48" s="6"/>
      <c r="H48" s="64">
        <f t="shared" si="3"/>
        <v>0</v>
      </c>
    </row>
    <row r="49" spans="2:8" ht="12.75" customHeight="1" x14ac:dyDescent="0.25">
      <c r="B49" s="59">
        <v>32</v>
      </c>
      <c r="C49" s="60" t="s">
        <v>17</v>
      </c>
      <c r="D49" s="61" t="s">
        <v>62</v>
      </c>
      <c r="E49" s="62">
        <v>48.5</v>
      </c>
      <c r="F49" s="63" t="s">
        <v>14</v>
      </c>
      <c r="G49" s="6"/>
      <c r="H49" s="64">
        <f t="shared" ref="H49:H52" si="9">E49*G49</f>
        <v>0</v>
      </c>
    </row>
    <row r="50" spans="2:8" ht="12.75" customHeight="1" x14ac:dyDescent="0.25">
      <c r="B50" s="59">
        <v>33</v>
      </c>
      <c r="C50" s="60" t="s">
        <v>17</v>
      </c>
      <c r="D50" s="61" t="s">
        <v>61</v>
      </c>
      <c r="E50" s="62">
        <v>51.6</v>
      </c>
      <c r="F50" s="63" t="s">
        <v>14</v>
      </c>
      <c r="G50" s="6"/>
      <c r="H50" s="64">
        <f t="shared" si="9"/>
        <v>0</v>
      </c>
    </row>
    <row r="51" spans="2:8" ht="12.75" customHeight="1" x14ac:dyDescent="0.25">
      <c r="B51" s="59">
        <v>34</v>
      </c>
      <c r="C51" s="60" t="s">
        <v>17</v>
      </c>
      <c r="D51" s="61" t="s">
        <v>36</v>
      </c>
      <c r="E51" s="62">
        <v>1</v>
      </c>
      <c r="F51" s="63" t="s">
        <v>38</v>
      </c>
      <c r="G51" s="6"/>
      <c r="H51" s="64">
        <f t="shared" si="9"/>
        <v>0</v>
      </c>
    </row>
    <row r="52" spans="2:8" ht="12.75" customHeight="1" x14ac:dyDescent="0.25">
      <c r="B52" s="59">
        <v>35</v>
      </c>
      <c r="C52" s="60" t="s">
        <v>17</v>
      </c>
      <c r="D52" s="61" t="s">
        <v>24</v>
      </c>
      <c r="E52" s="62">
        <v>42</v>
      </c>
      <c r="F52" s="63" t="s">
        <v>0</v>
      </c>
      <c r="G52" s="6"/>
      <c r="H52" s="64">
        <f t="shared" si="9"/>
        <v>0</v>
      </c>
    </row>
    <row r="53" spans="2:8" ht="12.75" customHeight="1" thickBot="1" x14ac:dyDescent="0.3">
      <c r="B53" s="29">
        <v>36</v>
      </c>
      <c r="C53" s="30" t="s">
        <v>12</v>
      </c>
      <c r="D53" s="49" t="s">
        <v>51</v>
      </c>
      <c r="E53" s="31"/>
      <c r="F53" s="58" t="s">
        <v>18</v>
      </c>
      <c r="G53" s="32"/>
      <c r="H53" s="57">
        <f t="shared" si="3"/>
        <v>0</v>
      </c>
    </row>
    <row r="54" spans="2:8" s="13" customFormat="1" ht="6" customHeight="1" thickBot="1" x14ac:dyDescent="0.3">
      <c r="B54" s="11"/>
      <c r="C54" s="20"/>
      <c r="D54" s="21"/>
      <c r="E54" s="17"/>
      <c r="F54" s="17"/>
      <c r="G54" s="18"/>
      <c r="H54" s="18"/>
    </row>
    <row r="55" spans="2:8" ht="12.75" customHeight="1" thickBot="1" x14ac:dyDescent="0.3">
      <c r="B55" s="72"/>
      <c r="C55" s="73"/>
      <c r="D55" s="74" t="s">
        <v>13</v>
      </c>
      <c r="E55" s="75"/>
      <c r="F55" s="75"/>
      <c r="G55" s="76"/>
      <c r="H55" s="77">
        <f>H44+H22+H11+H39</f>
        <v>0</v>
      </c>
    </row>
    <row r="56" spans="2:8" ht="12.75" customHeight="1" x14ac:dyDescent="0.25">
      <c r="B56" s="23"/>
      <c r="C56" s="24"/>
      <c r="D56" s="25"/>
      <c r="E56" s="26"/>
      <c r="F56" s="26"/>
      <c r="G56" s="27"/>
      <c r="H56" s="27"/>
    </row>
  </sheetData>
  <sheetProtection algorithmName="SHA-512" hashValue="WoXvVXBWAQwpuLCgegp2dsbnfeoMgtgIL55lS7HhKZ9+kukhSOUW8TMhgPIlws4yR1DWYnoy95kj/BZnO/crpg==" saltValue="rBJkHqZS1oEQx4wiI9mQpA==" spinCount="100000" sheet="1" formatCells="0" formatColumns="0" formatRows="0" insertColumns="0" insertRows="0" insertHyperlinks="0" deleteColumns="0" deleteRows="0" selectLockedCells="1" sort="0" autoFilter="0" pivotTables="0"/>
  <mergeCells count="10">
    <mergeCell ref="I4:L4"/>
    <mergeCell ref="I5:L5"/>
    <mergeCell ref="B6:D6"/>
    <mergeCell ref="E6:G6"/>
    <mergeCell ref="B2:H2"/>
    <mergeCell ref="B4:D4"/>
    <mergeCell ref="B3:H3"/>
    <mergeCell ref="B5:C5"/>
    <mergeCell ref="F5:H5"/>
    <mergeCell ref="F4:H4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strecha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Droppová, Alena</cp:lastModifiedBy>
  <cp:lastPrinted>2019-03-26T08:01:13Z</cp:lastPrinted>
  <dcterms:created xsi:type="dcterms:W3CDTF">2014-05-23T05:52:32Z</dcterms:created>
  <dcterms:modified xsi:type="dcterms:W3CDTF">2020-09-17T11:07:17Z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acf5b2cd-338d-4485-a9cc-92fcc8a5ebbf</vt:lpwstr>
  </property>
</Properties>
</file>