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na.droppova\Desktop\"/>
    </mc:Choice>
  </mc:AlternateContent>
  <bookViews>
    <workbookView xWindow="0" yWindow="0" windowWidth="28800" windowHeight="12300" activeTab="1"/>
  </bookViews>
  <sheets>
    <sheet name="Rekapitulácia stavby" sheetId="1" r:id="rId1"/>
    <sheet name="SO 04 - Vzduchotechnika" sheetId="2" r:id="rId2"/>
  </sheets>
  <definedNames>
    <definedName name="_xlnm._FilterDatabase" localSheetId="1" hidden="1">'SO 04 - Vzduchotechnika'!$C$119:$K$141</definedName>
    <definedName name="_xlnm.Print_Titles" localSheetId="0">'Rekapitulácia stavby'!$92:$92</definedName>
    <definedName name="_xlnm.Print_Titles" localSheetId="1">'SO 04 - Vzduchotechnika'!$119:$119</definedName>
    <definedName name="_xlnm.Print_Area" localSheetId="0">'Rekapitulácia stavby'!$D$4:$AO$76,'Rekapitulácia stavby'!$C$82:$AQ$96</definedName>
    <definedName name="_xlnm.Print_Area" localSheetId="1">'SO 04 - Vzduchotechnika'!$C$4:$J$76,'SO 04 - Vzduchotechnika'!$C$82:$J$101,'SO 04 - Vzduchotechnika'!$C$107:$J$141</definedName>
  </definedNames>
  <calcPr calcId="162913"/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141" i="2"/>
  <c r="BH141" i="2"/>
  <c r="BG141" i="2"/>
  <c r="BE141" i="2"/>
  <c r="T141" i="2"/>
  <c r="T140" i="2" s="1"/>
  <c r="R141" i="2"/>
  <c r="R140" i="2" s="1"/>
  <c r="P141" i="2"/>
  <c r="P140" i="2" s="1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3" i="2"/>
  <c r="BH123" i="2"/>
  <c r="BG123" i="2"/>
  <c r="BE123" i="2"/>
  <c r="T123" i="2"/>
  <c r="T122" i="2"/>
  <c r="R123" i="2"/>
  <c r="R122" i="2"/>
  <c r="P123" i="2"/>
  <c r="P122" i="2"/>
  <c r="F114" i="2"/>
  <c r="E112" i="2"/>
  <c r="F89" i="2"/>
  <c r="E87" i="2"/>
  <c r="J24" i="2"/>
  <c r="E24" i="2"/>
  <c r="J117" i="2" s="1"/>
  <c r="J23" i="2"/>
  <c r="J21" i="2"/>
  <c r="E21" i="2"/>
  <c r="J91" i="2" s="1"/>
  <c r="J20" i="2"/>
  <c r="J18" i="2"/>
  <c r="E18" i="2"/>
  <c r="F117" i="2" s="1"/>
  <c r="J17" i="2"/>
  <c r="J15" i="2"/>
  <c r="E15" i="2"/>
  <c r="F91" i="2" s="1"/>
  <c r="J14" i="2"/>
  <c r="J114" i="2"/>
  <c r="E7" i="2"/>
  <c r="E110" i="2"/>
  <c r="L90" i="1"/>
  <c r="AM90" i="1"/>
  <c r="AM89" i="1"/>
  <c r="L89" i="1"/>
  <c r="AM87" i="1"/>
  <c r="L87" i="1"/>
  <c r="L85" i="1"/>
  <c r="BK141" i="2"/>
  <c r="J141" i="2"/>
  <c r="BK139" i="2"/>
  <c r="J139" i="2"/>
  <c r="BK138" i="2"/>
  <c r="J138" i="2"/>
  <c r="BK137" i="2"/>
  <c r="J137" i="2"/>
  <c r="BK136" i="2"/>
  <c r="J136" i="2"/>
  <c r="BK135" i="2"/>
  <c r="J135" i="2"/>
  <c r="BK134" i="2"/>
  <c r="J134" i="2"/>
  <c r="BK133" i="2"/>
  <c r="J133" i="2"/>
  <c r="BK132" i="2"/>
  <c r="J132" i="2"/>
  <c r="BK131" i="2"/>
  <c r="J131" i="2"/>
  <c r="BK130" i="2"/>
  <c r="J130" i="2"/>
  <c r="BK129" i="2"/>
  <c r="J129" i="2"/>
  <c r="BK128" i="2"/>
  <c r="J128" i="2"/>
  <c r="BK127" i="2"/>
  <c r="J127" i="2"/>
  <c r="BK126" i="2"/>
  <c r="J126" i="2"/>
  <c r="BK125" i="2"/>
  <c r="J123" i="2"/>
  <c r="BK123" i="2"/>
  <c r="J125" i="2"/>
  <c r="AS94" i="1"/>
  <c r="BK124" i="2" l="1"/>
  <c r="J124" i="2" s="1"/>
  <c r="J99" i="2" s="1"/>
  <c r="P124" i="2"/>
  <c r="P121" i="2" s="1"/>
  <c r="P120" i="2" s="1"/>
  <c r="AU95" i="1" s="1"/>
  <c r="AU94" i="1" s="1"/>
  <c r="R124" i="2"/>
  <c r="R121" i="2" s="1"/>
  <c r="R120" i="2" s="1"/>
  <c r="T124" i="2"/>
  <c r="T121" i="2"/>
  <c r="T120" i="2" s="1"/>
  <c r="F92" i="2"/>
  <c r="F116" i="2"/>
  <c r="E85" i="2"/>
  <c r="J89" i="2"/>
  <c r="J92" i="2"/>
  <c r="J116" i="2"/>
  <c r="BF123" i="2"/>
  <c r="BF125" i="2"/>
  <c r="BF126" i="2"/>
  <c r="BF127" i="2"/>
  <c r="BF128" i="2"/>
  <c r="BF129" i="2"/>
  <c r="BF130" i="2"/>
  <c r="BF131" i="2"/>
  <c r="BF132" i="2"/>
  <c r="BF133" i="2"/>
  <c r="BF134" i="2"/>
  <c r="BF135" i="2"/>
  <c r="BF136" i="2"/>
  <c r="BF137" i="2"/>
  <c r="BF138" i="2"/>
  <c r="BF139" i="2"/>
  <c r="BF141" i="2"/>
  <c r="BK122" i="2"/>
  <c r="J122" i="2"/>
  <c r="J98" i="2"/>
  <c r="BK140" i="2"/>
  <c r="J140" i="2" s="1"/>
  <c r="J100" i="2" s="1"/>
  <c r="F33" i="2"/>
  <c r="AZ95" i="1"/>
  <c r="AZ94" i="1" s="1"/>
  <c r="W29" i="1" s="1"/>
  <c r="F37" i="2"/>
  <c r="BD95" i="1"/>
  <c r="BD94" i="1" s="1"/>
  <c r="W33" i="1" s="1"/>
  <c r="J33" i="2"/>
  <c r="AV95" i="1"/>
  <c r="F35" i="2"/>
  <c r="BB95" i="1" s="1"/>
  <c r="BB94" i="1" s="1"/>
  <c r="W31" i="1" s="1"/>
  <c r="F36" i="2"/>
  <c r="BC95" i="1" s="1"/>
  <c r="BC94" i="1" s="1"/>
  <c r="W32" i="1" s="1"/>
  <c r="BK121" i="2" l="1"/>
  <c r="J121" i="2" s="1"/>
  <c r="J97" i="2" s="1"/>
  <c r="AV94" i="1"/>
  <c r="AK29" i="1" s="1"/>
  <c r="AX94" i="1"/>
  <c r="F34" i="2"/>
  <c r="BA95" i="1"/>
  <c r="BA94" i="1" s="1"/>
  <c r="AW94" i="1" s="1"/>
  <c r="AK30" i="1" s="1"/>
  <c r="AY94" i="1"/>
  <c r="J34" i="2"/>
  <c r="AW95" i="1" s="1"/>
  <c r="AT95" i="1" s="1"/>
  <c r="BK120" i="2" l="1"/>
  <c r="J120" i="2"/>
  <c r="J96" i="2"/>
  <c r="AT94" i="1"/>
  <c r="W30" i="1"/>
  <c r="J30" i="2" l="1"/>
  <c r="AG95" i="1" s="1"/>
  <c r="AG94" i="1" s="1"/>
  <c r="AK26" i="1" s="1"/>
  <c r="AK35" i="1" s="1"/>
  <c r="AN94" i="1" l="1"/>
  <c r="AN95" i="1"/>
  <c r="J39" i="2"/>
</calcChain>
</file>

<file path=xl/sharedStrings.xml><?xml version="1.0" encoding="utf-8"?>
<sst xmlns="http://schemas.openxmlformats.org/spreadsheetml/2006/main" count="507" uniqueCount="178">
  <si>
    <t>Export Komplet</t>
  </si>
  <si>
    <t/>
  </si>
  <si>
    <t>2.0</t>
  </si>
  <si>
    <t>False</t>
  </si>
  <si>
    <t>{0779ec7a-44d6-434e-80a0-9e8520f13ef4}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</si>
  <si>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</si>
  <si>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</si>
  <si>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</si>
  <si>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</si>
  <si>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</si>
  <si>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</si>
  <si>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</si>
  <si>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</si>
  <si>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</si>
  <si>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</si>
  <si>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</si>
  <si>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</si>
  <si>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</si>
  <si>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</si>
  <si>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</si>
  <si>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</si>
  <si>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Akadémia ozbrojených síl gen.M.R.Štefánika</t>
  </si>
  <si>
    <t>IČ DPH:</t>
  </si>
  <si>
    <t>Zhotoviteľ:</t>
  </si>
  <si>
    <t>Vyplň údaj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</si>
  <si>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</si>
  <si>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</si>
  <si>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</si>
  <si>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</si>
  <si>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</si>
  <si>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</si>
  <si>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</si>
  <si>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</si>
  <si>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</si>
  <si>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</si>
  <si>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</si>
  <si>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</si>
  <si>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</si>
  <si>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</si>
  <si>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</si>
  <si>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</si>
  <si>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</si>
  <si>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</si>
  <si>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</si>
  <si>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</si>
  <si>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</si>
  <si>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</si>
  <si>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</si>
  <si>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</si>
  <si>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</si>
  <si>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</si>
  <si>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</si>
  <si>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</si>
  <si>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</si>
  <si>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</si>
  <si>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</si>
  <si>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</si>
  <si>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</si>
  <si>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</si>
  <si>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</si>
  <si>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</si>
  <si>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</si>
  <si>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</si>
  <si>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</si>
  <si>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</si>
  <si>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</si>
  <si>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</si>
  <si>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</si>
  <si>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</si>
  <si>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</si>
  <si>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</si>
  <si>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</si>
  <si>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</si>
  <si>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</si>
  <si>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</si>
  <si>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04</t>
  </si>
  <si>
    <t>Vzduchotechnika</t>
  </si>
  <si>
    <t>STA</t>
  </si>
  <si>
    <t>1</t>
  </si>
  <si>
    <t>{8a64a57d-96ba-41b3-b5c2-c832e32c60ed}</t>
  </si>
  <si>
    <t>KRYCÍ LIST ROZPOČTU</t>
  </si>
  <si>
    <t>Objekt:</t>
  </si>
  <si>
    <t>SO 04 - Vzduchotechnika</t>
  </si>
  <si>
    <t>REKAPITULÁCIA ROZPOČTU</t>
  </si>
  <si>
    <t>Kód dielu - Popis</t>
  </si>
  <si>
    <t>Cena celkom [EUR]</t>
  </si>
  <si>
    <t>Náklady z rozpočtu</t>
  </si>
  <si>
    <t>-1</t>
  </si>
  <si>
    <t>PSV - Práce a dodávky PSV</t>
  </si>
  <si>
    <t xml:space="preserve">    713 - Izolácie tepelné</t>
  </si>
  <si>
    <t xml:space="preserve">    769 - Montáže vzduchotechnických zariadení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</si>
  <si>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</si>
  <si>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</si>
  <si>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</si>
  <si>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</si>
  <si>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</si>
  <si>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</si>
  <si>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</si>
  <si>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</si>
  <si>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</si>
  <si>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</si>
  <si>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</si>
  <si>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</si>
  <si>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</si>
  <si>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PSV</t>
  </si>
  <si>
    <t>Práce a dodávky PSV</t>
  </si>
  <si>
    <t>2</t>
  </si>
  <si>
    <t>ROZPOCET</t>
  </si>
  <si>
    <t>713</t>
  </si>
  <si>
    <t>Izolácie tepelné</t>
  </si>
  <si>
    <t>K</t>
  </si>
  <si>
    <t>713481111.S</t>
  </si>
  <si>
    <t>Izolácie tepelné potrubia spiro</t>
  </si>
  <si>
    <t>m2</t>
  </si>
  <si>
    <t>16</t>
  </si>
  <si>
    <t>769</t>
  </si>
  <si>
    <t>Montáže vzduchotechnických zariadení</t>
  </si>
  <si>
    <t>769021012.S</t>
  </si>
  <si>
    <t>Dodávka spiro potrubia DN 250</t>
  </si>
  <si>
    <t>m</t>
  </si>
  <si>
    <t>4</t>
  </si>
  <si>
    <t>3</t>
  </si>
  <si>
    <t>769021015.S</t>
  </si>
  <si>
    <t>Dodávka spiro potrubia DN 315</t>
  </si>
  <si>
    <t>6</t>
  </si>
  <si>
    <t>769021021.S</t>
  </si>
  <si>
    <t>Dodávka spiro potrubia DN 500</t>
  </si>
  <si>
    <t>8</t>
  </si>
  <si>
    <t>5</t>
  </si>
  <si>
    <t>769021024.S</t>
  </si>
  <si>
    <t>Dodávka spiro potrubia DN 700</t>
  </si>
  <si>
    <t>10</t>
  </si>
  <si>
    <t>769021277.S</t>
  </si>
  <si>
    <t>Dodávka tvarovky na spiro potrubie DN 315</t>
  </si>
  <si>
    <t>ks</t>
  </si>
  <si>
    <t>12</t>
  </si>
  <si>
    <t>7</t>
  </si>
  <si>
    <t>769021280.S</t>
  </si>
  <si>
    <t>Dodávka tvarovky na spiro potrubie DN 500</t>
  </si>
  <si>
    <t>14</t>
  </si>
  <si>
    <t>769021283.S</t>
  </si>
  <si>
    <t>Dodávka tvarovky na spiro potrubie DN 700</t>
  </si>
  <si>
    <t>9</t>
  </si>
  <si>
    <t>769025141.S</t>
  </si>
  <si>
    <t>Dodávka prechodu 400*700-700</t>
  </si>
  <si>
    <t>18</t>
  </si>
  <si>
    <t>769031051.S</t>
  </si>
  <si>
    <t>Vonkajšia mriežka prívod/odvod</t>
  </si>
  <si>
    <t>11</t>
  </si>
  <si>
    <t>769035093.S</t>
  </si>
  <si>
    <t>Dodávka potrubnej mriežky</t>
  </si>
  <si>
    <t>22</t>
  </si>
  <si>
    <t>769035096.S</t>
  </si>
  <si>
    <t>Dodávka stenovej krycej mriežky na potrubie DN 250 mm</t>
  </si>
  <si>
    <t>24</t>
  </si>
  <si>
    <t>13</t>
  </si>
  <si>
    <t>769051000.Sr</t>
  </si>
  <si>
    <t>26</t>
  </si>
  <si>
    <t>769072527.Sr</t>
  </si>
  <si>
    <t>Montážny materiál</t>
  </si>
  <si>
    <t>súb</t>
  </si>
  <si>
    <t>28</t>
  </si>
  <si>
    <t>15</t>
  </si>
  <si>
    <t>769072528.Sr</t>
  </si>
  <si>
    <t>Montážne práce</t>
  </si>
  <si>
    <t>30</t>
  </si>
  <si>
    <t>769083095.Sr</t>
  </si>
  <si>
    <t>Demontáž potrubia</t>
  </si>
  <si>
    <t>32</t>
  </si>
  <si>
    <t>VRN</t>
  </si>
  <si>
    <t>Investičné náklady neobsiahnuté v cenách</t>
  </si>
  <si>
    <t>17</t>
  </si>
  <si>
    <t>000400022.Sr</t>
  </si>
  <si>
    <t>Režijné náklady</t>
  </si>
  <si>
    <t>eur</t>
  </si>
  <si>
    <t>34</t>
  </si>
  <si>
    <r>
      <t xml:space="preserve">Vzduchotechnická jednotka DUPLEX 8100 Basic-V </t>
    </r>
    <r>
      <rPr>
        <i/>
        <sz val="9"/>
        <color rgb="FFFF0000"/>
        <rFont val="Arial CE"/>
        <charset val="238"/>
      </rPr>
      <t>alebo ekvivalent</t>
    </r>
  </si>
  <si>
    <t>Úprava priestorov VZK500_AOS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</si>
</sst>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  <font>
      <i/>
      <sz val="9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0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167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121" workbookViewId="0">
      <selection activeCell="E14" sqref="E14:AJ14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57" t="s">
        <v>5</v>
      </c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18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R5" s="17"/>
      <c r="BE5" s="185" t="s">
        <v>12</v>
      </c>
      <c r="BS5" s="14" t="s">
        <v>6</v>
      </c>
    </row>
    <row r="6" spans="1:74" s="1" customFormat="1" ht="36.950000000000003" customHeight="1">
      <c r="B6" s="17"/>
      <c r="D6" s="23" t="s">
        <v>13</v>
      </c>
      <c r="K6" s="189" t="s">
        <v>177</v>
      </c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R6" s="17"/>
      <c r="BE6" s="186"/>
      <c r="BS6" s="14" t="s">
        <v>6</v>
      </c>
    </row>
    <row r="7" spans="1:74" s="1" customFormat="1" ht="12" customHeight="1">
      <c r="B7" s="17"/>
      <c r="D7" s="24" t="s">
        <v>14</v>
      </c>
      <c r="K7" s="22" t="s">
        <v>1</v>
      </c>
      <c r="AK7" s="24" t="s">
        <v>15</v>
      </c>
      <c r="AN7" s="22" t="s">
        <v>1</v>
      </c>
      <c r="AR7" s="17"/>
      <c r="BE7" s="186"/>
      <c r="BS7" s="14" t="s">
        <v>6</v>
      </c>
    </row>
    <row r="8" spans="1:74" s="1" customFormat="1" ht="12" customHeight="1">
      <c r="B8" s="17"/>
      <c r="D8" s="24" t="s">
        <v>16</v>
      </c>
      <c r="K8" s="22" t="s">
        <v>17</v>
      </c>
      <c r="AK8" s="24" t="s">
        <v>18</v>
      </c>
      <c r="AN8" s="25"/>
      <c r="AR8" s="17"/>
      <c r="BE8" s="186"/>
      <c r="BS8" s="14" t="s">
        <v>6</v>
      </c>
    </row>
    <row r="9" spans="1:74" s="1" customFormat="1" ht="14.45" customHeight="1">
      <c r="B9" s="17"/>
      <c r="AR9" s="17"/>
      <c r="BE9" s="186"/>
      <c r="BS9" s="14" t="s">
        <v>6</v>
      </c>
    </row>
    <row r="10" spans="1:74" s="1" customFormat="1" ht="12" customHeight="1">
      <c r="B10" s="17"/>
      <c r="D10" s="24" t="s">
        <v>19</v>
      </c>
      <c r="AK10" s="24" t="s">
        <v>20</v>
      </c>
      <c r="AN10" s="22" t="s">
        <v>1</v>
      </c>
      <c r="AR10" s="17"/>
      <c r="BE10" s="186"/>
      <c r="BS10" s="14" t="s">
        <v>6</v>
      </c>
    </row>
    <row r="11" spans="1:74" s="1" customFormat="1" ht="18.399999999999999" customHeight="1">
      <c r="B11" s="17"/>
      <c r="E11" s="22" t="s">
        <v>21</v>
      </c>
      <c r="AK11" s="24" t="s">
        <v>22</v>
      </c>
      <c r="AN11" s="22" t="s">
        <v>1</v>
      </c>
      <c r="AR11" s="17"/>
      <c r="BE11" s="186"/>
      <c r="BS11" s="14" t="s">
        <v>6</v>
      </c>
    </row>
    <row r="12" spans="1:74" s="1" customFormat="1" ht="6.95" customHeight="1">
      <c r="B12" s="17"/>
      <c r="AR12" s="17"/>
      <c r="BE12" s="186"/>
      <c r="BS12" s="14" t="s">
        <v>6</v>
      </c>
    </row>
    <row r="13" spans="1:74" s="1" customFormat="1" ht="12" customHeight="1">
      <c r="B13" s="17"/>
      <c r="D13" s="24" t="s">
        <v>23</v>
      </c>
      <c r="AK13" s="24" t="s">
        <v>20</v>
      </c>
      <c r="AN13" s="26" t="s">
        <v>24</v>
      </c>
      <c r="AR13" s="17"/>
      <c r="BE13" s="186"/>
      <c r="BS13" s="14" t="s">
        <v>6</v>
      </c>
    </row>
    <row r="14" spans="1:74" ht="12.75">
      <c r="B14" s="17"/>
      <c r="E14" s="190" t="s">
        <v>24</v>
      </c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24" t="s">
        <v>22</v>
      </c>
      <c r="AN14" s="26" t="s">
        <v>24</v>
      </c>
      <c r="AR14" s="17"/>
      <c r="BE14" s="186"/>
      <c r="BS14" s="14" t="s">
        <v>6</v>
      </c>
    </row>
    <row r="15" spans="1:74" s="1" customFormat="1" ht="6.95" customHeight="1">
      <c r="B15" s="17"/>
      <c r="AR15" s="17"/>
      <c r="BE15" s="186"/>
      <c r="BS15" s="14" t="s">
        <v>3</v>
      </c>
    </row>
    <row r="16" spans="1:74" s="1" customFormat="1" ht="12" customHeight="1">
      <c r="B16" s="17"/>
      <c r="D16" s="24" t="s">
        <v>25</v>
      </c>
      <c r="AK16" s="24" t="s">
        <v>20</v>
      </c>
      <c r="AN16" s="22" t="s">
        <v>1</v>
      </c>
      <c r="AR16" s="17"/>
      <c r="BE16" s="186"/>
      <c r="BS16" s="14" t="s">
        <v>3</v>
      </c>
    </row>
    <row r="17" spans="1:71" s="1" customFormat="1" ht="18.399999999999999" customHeight="1">
      <c r="B17" s="17"/>
      <c r="E17" s="22" t="s">
        <v>17</v>
      </c>
      <c r="AK17" s="24" t="s">
        <v>22</v>
      </c>
      <c r="AN17" s="22" t="s">
        <v>1</v>
      </c>
      <c r="AR17" s="17"/>
      <c r="BE17" s="186"/>
      <c r="BS17" s="14" t="s">
        <v>26</v>
      </c>
    </row>
    <row r="18" spans="1:71" s="1" customFormat="1" ht="6.95" customHeight="1">
      <c r="B18" s="17"/>
      <c r="AR18" s="17"/>
      <c r="BE18" s="186"/>
      <c r="BS18" s="14" t="s">
        <v>27</v>
      </c>
    </row>
    <row r="19" spans="1:71" s="1" customFormat="1" ht="12" customHeight="1">
      <c r="B19" s="17"/>
      <c r="D19" s="24" t="s">
        <v>28</v>
      </c>
      <c r="AK19" s="24" t="s">
        <v>20</v>
      </c>
      <c r="AN19" s="22" t="s">
        <v>1</v>
      </c>
      <c r="AR19" s="17"/>
      <c r="BE19" s="186"/>
      <c r="BS19" s="14" t="s">
        <v>27</v>
      </c>
    </row>
    <row r="20" spans="1:71" s="1" customFormat="1" ht="18.399999999999999" customHeight="1">
      <c r="B20" s="17"/>
      <c r="E20" s="22" t="s">
        <v>17</v>
      </c>
      <c r="AK20" s="24" t="s">
        <v>22</v>
      </c>
      <c r="AN20" s="22" t="s">
        <v>1</v>
      </c>
      <c r="AR20" s="17"/>
      <c r="BE20" s="186"/>
      <c r="BS20" s="14" t="s">
        <v>26</v>
      </c>
    </row>
    <row r="21" spans="1:71" s="1" customFormat="1" ht="6.95" customHeight="1">
      <c r="B21" s="17"/>
      <c r="AR21" s="17"/>
      <c r="BE21" s="186"/>
    </row>
    <row r="22" spans="1:71" s="1" customFormat="1" ht="12" customHeight="1">
      <c r="B22" s="17"/>
      <c r="D22" s="24" t="s">
        <v>29</v>
      </c>
      <c r="AR22" s="17"/>
      <c r="BE22" s="186"/>
    </row>
    <row r="23" spans="1:71" s="1" customFormat="1" ht="16.5" customHeight="1">
      <c r="B23" s="17"/>
      <c r="E23" s="192" t="s">
        <v>1</v>
      </c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R23" s="17"/>
      <c r="BE23" s="186"/>
    </row>
    <row r="24" spans="1:71" s="1" customFormat="1" ht="6.95" customHeight="1">
      <c r="B24" s="17"/>
      <c r="AR24" s="17"/>
      <c r="BE24" s="186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86"/>
    </row>
    <row r="26" spans="1:71" s="2" customFormat="1" ht="25.9" customHeight="1">
      <c r="A26" s="29"/>
      <c r="B26" s="30"/>
      <c r="C26" s="29"/>
      <c r="D26" s="31" t="s">
        <v>30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93">
        <f>ROUND(AG94,2)</f>
        <v>0</v>
      </c>
      <c r="AL26" s="194"/>
      <c r="AM26" s="194"/>
      <c r="AN26" s="194"/>
      <c r="AO26" s="194"/>
      <c r="AP26" s="29"/>
      <c r="AQ26" s="29"/>
      <c r="AR26" s="30"/>
      <c r="BE26" s="186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86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195" t="s">
        <v>31</v>
      </c>
      <c r="M28" s="195"/>
      <c r="N28" s="195"/>
      <c r="O28" s="195"/>
      <c r="P28" s="195"/>
      <c r="Q28" s="29"/>
      <c r="R28" s="29"/>
      <c r="S28" s="29"/>
      <c r="T28" s="29"/>
      <c r="U28" s="29"/>
      <c r="V28" s="29"/>
      <c r="W28" s="195" t="s">
        <v>32</v>
      </c>
      <c r="X28" s="195"/>
      <c r="Y28" s="195"/>
      <c r="Z28" s="195"/>
      <c r="AA28" s="195"/>
      <c r="AB28" s="195"/>
      <c r="AC28" s="195"/>
      <c r="AD28" s="195"/>
      <c r="AE28" s="195"/>
      <c r="AF28" s="29"/>
      <c r="AG28" s="29"/>
      <c r="AH28" s="29"/>
      <c r="AI28" s="29"/>
      <c r="AJ28" s="29"/>
      <c r="AK28" s="195" t="s">
        <v>33</v>
      </c>
      <c r="AL28" s="195"/>
      <c r="AM28" s="195"/>
      <c r="AN28" s="195"/>
      <c r="AO28" s="195"/>
      <c r="AP28" s="29"/>
      <c r="AQ28" s="29"/>
      <c r="AR28" s="30"/>
      <c r="BE28" s="186"/>
    </row>
    <row r="29" spans="1:71" s="3" customFormat="1" ht="14.45" customHeight="1">
      <c r="B29" s="34"/>
      <c r="D29" s="24" t="s">
        <v>34</v>
      </c>
      <c r="F29" s="24" t="s">
        <v>35</v>
      </c>
      <c r="L29" s="175">
        <v>0.2</v>
      </c>
      <c r="M29" s="174"/>
      <c r="N29" s="174"/>
      <c r="O29" s="174"/>
      <c r="P29" s="174"/>
      <c r="W29" s="173">
        <f>ROUND(AZ94, 2)</f>
        <v>0</v>
      </c>
      <c r="X29" s="174"/>
      <c r="Y29" s="174"/>
      <c r="Z29" s="174"/>
      <c r="AA29" s="174"/>
      <c r="AB29" s="174"/>
      <c r="AC29" s="174"/>
      <c r="AD29" s="174"/>
      <c r="AE29" s="174"/>
      <c r="AK29" s="173">
        <f>ROUND(AV94, 2)</f>
        <v>0</v>
      </c>
      <c r="AL29" s="174"/>
      <c r="AM29" s="174"/>
      <c r="AN29" s="174"/>
      <c r="AO29" s="174"/>
      <c r="AR29" s="34"/>
      <c r="BE29" s="187"/>
    </row>
    <row r="30" spans="1:71" s="3" customFormat="1" ht="14.45" customHeight="1">
      <c r="B30" s="34"/>
      <c r="F30" s="24" t="s">
        <v>36</v>
      </c>
      <c r="L30" s="175">
        <v>0.2</v>
      </c>
      <c r="M30" s="174"/>
      <c r="N30" s="174"/>
      <c r="O30" s="174"/>
      <c r="P30" s="174"/>
      <c r="W30" s="173">
        <f>ROUND(BA94, 2)</f>
        <v>0</v>
      </c>
      <c r="X30" s="174"/>
      <c r="Y30" s="174"/>
      <c r="Z30" s="174"/>
      <c r="AA30" s="174"/>
      <c r="AB30" s="174"/>
      <c r="AC30" s="174"/>
      <c r="AD30" s="174"/>
      <c r="AE30" s="174"/>
      <c r="AK30" s="173">
        <f>ROUND(AW94, 2)</f>
        <v>0</v>
      </c>
      <c r="AL30" s="174"/>
      <c r="AM30" s="174"/>
      <c r="AN30" s="174"/>
      <c r="AO30" s="174"/>
      <c r="AR30" s="34"/>
      <c r="BE30" s="187"/>
    </row>
    <row r="31" spans="1:71" s="3" customFormat="1" ht="14.45" hidden="1" customHeight="1">
      <c r="B31" s="34"/>
      <c r="F31" s="24" t="s">
        <v>37</v>
      </c>
      <c r="L31" s="175">
        <v>0.2</v>
      </c>
      <c r="M31" s="174"/>
      <c r="N31" s="174"/>
      <c r="O31" s="174"/>
      <c r="P31" s="174"/>
      <c r="W31" s="173">
        <f>ROUND(BB94, 2)</f>
        <v>0</v>
      </c>
      <c r="X31" s="174"/>
      <c r="Y31" s="174"/>
      <c r="Z31" s="174"/>
      <c r="AA31" s="174"/>
      <c r="AB31" s="174"/>
      <c r="AC31" s="174"/>
      <c r="AD31" s="174"/>
      <c r="AE31" s="174"/>
      <c r="AK31" s="173">
        <v>0</v>
      </c>
      <c r="AL31" s="174"/>
      <c r="AM31" s="174"/>
      <c r="AN31" s="174"/>
      <c r="AO31" s="174"/>
      <c r="AR31" s="34"/>
      <c r="BE31" s="187"/>
    </row>
    <row r="32" spans="1:71" s="3" customFormat="1" ht="14.45" hidden="1" customHeight="1">
      <c r="B32" s="34"/>
      <c r="F32" s="24" t="s">
        <v>38</v>
      </c>
      <c r="L32" s="175">
        <v>0.2</v>
      </c>
      <c r="M32" s="174"/>
      <c r="N32" s="174"/>
      <c r="O32" s="174"/>
      <c r="P32" s="174"/>
      <c r="W32" s="173">
        <f>ROUND(BC94, 2)</f>
        <v>0</v>
      </c>
      <c r="X32" s="174"/>
      <c r="Y32" s="174"/>
      <c r="Z32" s="174"/>
      <c r="AA32" s="174"/>
      <c r="AB32" s="174"/>
      <c r="AC32" s="174"/>
      <c r="AD32" s="174"/>
      <c r="AE32" s="174"/>
      <c r="AK32" s="173">
        <v>0</v>
      </c>
      <c r="AL32" s="174"/>
      <c r="AM32" s="174"/>
      <c r="AN32" s="174"/>
      <c r="AO32" s="174"/>
      <c r="AR32" s="34"/>
      <c r="BE32" s="187"/>
    </row>
    <row r="33" spans="1:57" s="3" customFormat="1" ht="14.45" hidden="1" customHeight="1">
      <c r="B33" s="34"/>
      <c r="F33" s="24" t="s">
        <v>39</v>
      </c>
      <c r="L33" s="175">
        <v>0</v>
      </c>
      <c r="M33" s="174"/>
      <c r="N33" s="174"/>
      <c r="O33" s="174"/>
      <c r="P33" s="174"/>
      <c r="W33" s="173">
        <f>ROUND(BD94, 2)</f>
        <v>0</v>
      </c>
      <c r="X33" s="174"/>
      <c r="Y33" s="174"/>
      <c r="Z33" s="174"/>
      <c r="AA33" s="174"/>
      <c r="AB33" s="174"/>
      <c r="AC33" s="174"/>
      <c r="AD33" s="174"/>
      <c r="AE33" s="174"/>
      <c r="AK33" s="173">
        <v>0</v>
      </c>
      <c r="AL33" s="174"/>
      <c r="AM33" s="174"/>
      <c r="AN33" s="174"/>
      <c r="AO33" s="174"/>
      <c r="AR33" s="34"/>
      <c r="BE33" s="187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86"/>
    </row>
    <row r="35" spans="1:57" s="2" customFormat="1" ht="25.9" customHeight="1">
      <c r="A35" s="29"/>
      <c r="B35" s="30"/>
      <c r="C35" s="35"/>
      <c r="D35" s="36" t="s">
        <v>40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41</v>
      </c>
      <c r="U35" s="37"/>
      <c r="V35" s="37"/>
      <c r="W35" s="37"/>
      <c r="X35" s="176" t="s">
        <v>42</v>
      </c>
      <c r="Y35" s="177"/>
      <c r="Z35" s="177"/>
      <c r="AA35" s="177"/>
      <c r="AB35" s="177"/>
      <c r="AC35" s="37"/>
      <c r="AD35" s="37"/>
      <c r="AE35" s="37"/>
      <c r="AF35" s="37"/>
      <c r="AG35" s="37"/>
      <c r="AH35" s="37"/>
      <c r="AI35" s="37"/>
      <c r="AJ35" s="37"/>
      <c r="AK35" s="178">
        <f>SUM(AK26:AK33)</f>
        <v>0</v>
      </c>
      <c r="AL35" s="177"/>
      <c r="AM35" s="177"/>
      <c r="AN35" s="177"/>
      <c r="AO35" s="179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43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44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2" t="s">
        <v>45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46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45</v>
      </c>
      <c r="AI60" s="32"/>
      <c r="AJ60" s="32"/>
      <c r="AK60" s="32"/>
      <c r="AL60" s="32"/>
      <c r="AM60" s="42" t="s">
        <v>46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0" t="s">
        <v>47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48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2" t="s">
        <v>45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46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45</v>
      </c>
      <c r="AI75" s="32"/>
      <c r="AJ75" s="32"/>
      <c r="AK75" s="32"/>
      <c r="AL75" s="32"/>
      <c r="AM75" s="42" t="s">
        <v>46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>
      <c r="A82" s="29"/>
      <c r="B82" s="30"/>
      <c r="C82" s="18" t="s">
        <v>49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11</v>
      </c>
      <c r="AR84" s="48"/>
    </row>
    <row r="85" spans="1:91" s="5" customFormat="1" ht="36.950000000000003" customHeight="1">
      <c r="B85" s="49"/>
      <c r="C85" s="50" t="s">
        <v>13</v>
      </c>
      <c r="L85" s="164" t="str">
        <f>K6</f>
        <v>Úprava priestorov VZK500_AOS</v>
      </c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165"/>
      <c r="AI85" s="165"/>
      <c r="AJ85" s="165"/>
      <c r="AK85" s="165"/>
      <c r="AL85" s="165"/>
      <c r="AM85" s="165"/>
      <c r="AN85" s="165"/>
      <c r="AO85" s="165"/>
      <c r="AR85" s="49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16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18</v>
      </c>
      <c r="AJ87" s="29"/>
      <c r="AK87" s="29"/>
      <c r="AL87" s="29"/>
      <c r="AM87" s="166" t="str">
        <f>IF(AN8= "","",AN8)</f>
        <v/>
      </c>
      <c r="AN87" s="166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19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Akadémia ozbrojených síl gen.M.R.Štefánika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25</v>
      </c>
      <c r="AJ89" s="29"/>
      <c r="AK89" s="29"/>
      <c r="AL89" s="29"/>
      <c r="AM89" s="167" t="str">
        <f>IF(E17="","",E17)</f>
        <v xml:space="preserve"> </v>
      </c>
      <c r="AN89" s="168"/>
      <c r="AO89" s="168"/>
      <c r="AP89" s="168"/>
      <c r="AQ89" s="29"/>
      <c r="AR89" s="30"/>
      <c r="AS89" s="169" t="s">
        <v>50</v>
      </c>
      <c r="AT89" s="170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>
      <c r="A90" s="29"/>
      <c r="B90" s="30"/>
      <c r="C90" s="24" t="s">
        <v>23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28</v>
      </c>
      <c r="AJ90" s="29"/>
      <c r="AK90" s="29"/>
      <c r="AL90" s="29"/>
      <c r="AM90" s="167" t="str">
        <f>IF(E20="","",E20)</f>
        <v xml:space="preserve"> </v>
      </c>
      <c r="AN90" s="168"/>
      <c r="AO90" s="168"/>
      <c r="AP90" s="168"/>
      <c r="AQ90" s="29"/>
      <c r="AR90" s="30"/>
      <c r="AS90" s="171"/>
      <c r="AT90" s="172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71"/>
      <c r="AT91" s="172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159" t="s">
        <v>51</v>
      </c>
      <c r="D92" s="160"/>
      <c r="E92" s="160"/>
      <c r="F92" s="160"/>
      <c r="G92" s="160"/>
      <c r="H92" s="57"/>
      <c r="I92" s="161" t="s">
        <v>52</v>
      </c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2" t="s">
        <v>53</v>
      </c>
      <c r="AH92" s="160"/>
      <c r="AI92" s="160"/>
      <c r="AJ92" s="160"/>
      <c r="AK92" s="160"/>
      <c r="AL92" s="160"/>
      <c r="AM92" s="160"/>
      <c r="AN92" s="161" t="s">
        <v>54</v>
      </c>
      <c r="AO92" s="160"/>
      <c r="AP92" s="163"/>
      <c r="AQ92" s="58" t="s">
        <v>55</v>
      </c>
      <c r="AR92" s="30"/>
      <c r="AS92" s="59" t="s">
        <v>56</v>
      </c>
      <c r="AT92" s="60" t="s">
        <v>57</v>
      </c>
      <c r="AU92" s="60" t="s">
        <v>58</v>
      </c>
      <c r="AV92" s="60" t="s">
        <v>59</v>
      </c>
      <c r="AW92" s="60" t="s">
        <v>60</v>
      </c>
      <c r="AX92" s="60" t="s">
        <v>61</v>
      </c>
      <c r="AY92" s="60" t="s">
        <v>62</v>
      </c>
      <c r="AZ92" s="60" t="s">
        <v>63</v>
      </c>
      <c r="BA92" s="60" t="s">
        <v>64</v>
      </c>
      <c r="BB92" s="60" t="s">
        <v>65</v>
      </c>
      <c r="BC92" s="60" t="s">
        <v>66</v>
      </c>
      <c r="BD92" s="61" t="s">
        <v>67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>
      <c r="B94" s="65"/>
      <c r="C94" s="66" t="s">
        <v>68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83">
        <f>ROUND(AG95,2)</f>
        <v>0</v>
      </c>
      <c r="AH94" s="183"/>
      <c r="AI94" s="183"/>
      <c r="AJ94" s="183"/>
      <c r="AK94" s="183"/>
      <c r="AL94" s="183"/>
      <c r="AM94" s="183"/>
      <c r="AN94" s="184">
        <f>SUM(AG94,AT94)</f>
        <v>0</v>
      </c>
      <c r="AO94" s="184"/>
      <c r="AP94" s="184"/>
      <c r="AQ94" s="69" t="s">
        <v>1</v>
      </c>
      <c r="AR94" s="65"/>
      <c r="AS94" s="70">
        <f>ROUND(AS95,2)</f>
        <v>0</v>
      </c>
      <c r="AT94" s="71">
        <f>ROUND(SUM(AV94:AW94),2)</f>
        <v>0</v>
      </c>
      <c r="AU94" s="72">
        <f>ROUND(AU95,5)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ROUND(AZ95,2)</f>
        <v>0</v>
      </c>
      <c r="BA94" s="71">
        <f>ROUND(BA95,2)</f>
        <v>0</v>
      </c>
      <c r="BB94" s="71">
        <f>ROUND(BB95,2)</f>
        <v>0</v>
      </c>
      <c r="BC94" s="71">
        <f>ROUND(BC95,2)</f>
        <v>0</v>
      </c>
      <c r="BD94" s="73">
        <f>ROUND(BD95,2)</f>
        <v>0</v>
      </c>
      <c r="BS94" s="74" t="s">
        <v>69</v>
      </c>
      <c r="BT94" s="74" t="s">
        <v>70</v>
      </c>
      <c r="BU94" s="75" t="s">
        <v>71</v>
      </c>
      <c r="BV94" s="74" t="s">
        <v>72</v>
      </c>
      <c r="BW94" s="74" t="s">
        <v>4</v>
      </c>
      <c r="BX94" s="74" t="s">
        <v>73</v>
      </c>
      <c r="CL94" s="74" t="s">
        <v>1</v>
      </c>
    </row>
    <row r="95" spans="1:91" s="7" customFormat="1" ht="16.5" customHeight="1">
      <c r="A95" s="76" t="s">
        <v>74</v>
      </c>
      <c r="B95" s="77"/>
      <c r="C95" s="78"/>
      <c r="D95" s="182" t="s">
        <v>75</v>
      </c>
      <c r="E95" s="182"/>
      <c r="F95" s="182"/>
      <c r="G95" s="182"/>
      <c r="H95" s="182"/>
      <c r="I95" s="79"/>
      <c r="J95" s="182" t="s">
        <v>76</v>
      </c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0">
        <f>'SO 04 - Vzduchotechnika'!J30</f>
        <v>0</v>
      </c>
      <c r="AH95" s="181"/>
      <c r="AI95" s="181"/>
      <c r="AJ95" s="181"/>
      <c r="AK95" s="181"/>
      <c r="AL95" s="181"/>
      <c r="AM95" s="181"/>
      <c r="AN95" s="180">
        <f>SUM(AG95,AT95)</f>
        <v>0</v>
      </c>
      <c r="AO95" s="181"/>
      <c r="AP95" s="181"/>
      <c r="AQ95" s="80" t="s">
        <v>77</v>
      </c>
      <c r="AR95" s="77"/>
      <c r="AS95" s="81">
        <v>0</v>
      </c>
      <c r="AT95" s="82">
        <f>ROUND(SUM(AV95:AW95),2)</f>
        <v>0</v>
      </c>
      <c r="AU95" s="83">
        <f>'SO 04 - Vzduchotechnika'!P120</f>
        <v>0</v>
      </c>
      <c r="AV95" s="82">
        <f>'SO 04 - Vzduchotechnika'!J33</f>
        <v>0</v>
      </c>
      <c r="AW95" s="82">
        <f>'SO 04 - Vzduchotechnika'!J34</f>
        <v>0</v>
      </c>
      <c r="AX95" s="82">
        <f>'SO 04 - Vzduchotechnika'!J35</f>
        <v>0</v>
      </c>
      <c r="AY95" s="82">
        <f>'SO 04 - Vzduchotechnika'!J36</f>
        <v>0</v>
      </c>
      <c r="AZ95" s="82">
        <f>'SO 04 - Vzduchotechnika'!F33</f>
        <v>0</v>
      </c>
      <c r="BA95" s="82">
        <f>'SO 04 - Vzduchotechnika'!F34</f>
        <v>0</v>
      </c>
      <c r="BB95" s="82">
        <f>'SO 04 - Vzduchotechnika'!F35</f>
        <v>0</v>
      </c>
      <c r="BC95" s="82">
        <f>'SO 04 - Vzduchotechnika'!F36</f>
        <v>0</v>
      </c>
      <c r="BD95" s="84">
        <f>'SO 04 - Vzduchotechnika'!F37</f>
        <v>0</v>
      </c>
      <c r="BT95" s="85" t="s">
        <v>78</v>
      </c>
      <c r="BV95" s="85" t="s">
        <v>72</v>
      </c>
      <c r="BW95" s="85" t="s">
        <v>79</v>
      </c>
      <c r="BX95" s="85" t="s">
        <v>4</v>
      </c>
      <c r="CL95" s="85" t="s">
        <v>1</v>
      </c>
      <c r="CM95" s="85" t="s">
        <v>70</v>
      </c>
    </row>
    <row r="96" spans="1:91" s="2" customFormat="1" ht="30" customHeight="1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5" customHeight="1">
      <c r="A97" s="29"/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2"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SO 04 - Vzduchotechnika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2"/>
  <sheetViews>
    <sheetView showGridLines="0" tabSelected="1" topLeftCell="A83" workbookViewId="0">
      <selection activeCell="F132" sqref="F13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57" t="s">
        <v>5</v>
      </c>
      <c r="M2" s="158"/>
      <c r="N2" s="158"/>
      <c r="O2" s="158"/>
      <c r="P2" s="158"/>
      <c r="Q2" s="158"/>
      <c r="R2" s="158"/>
      <c r="S2" s="158"/>
      <c r="T2" s="158"/>
      <c r="U2" s="158"/>
      <c r="V2" s="158"/>
      <c r="AT2" s="14" t="s">
        <v>79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customHeight="1">
      <c r="B4" s="17"/>
      <c r="D4" s="18" t="s">
        <v>80</v>
      </c>
      <c r="L4" s="17"/>
      <c r="M4" s="86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13</v>
      </c>
      <c r="L6" s="17"/>
    </row>
    <row r="7" spans="1:46" s="1" customFormat="1" ht="16.5" customHeight="1">
      <c r="B7" s="17"/>
      <c r="E7" s="197" t="str">
        <f>'Rekapitulácia stavby'!K6</f>
        <v>Úprava priestorov VZK500_AOS</v>
      </c>
      <c r="F7" s="198"/>
      <c r="G7" s="198"/>
      <c r="H7" s="198"/>
      <c r="L7" s="17"/>
    </row>
    <row r="8" spans="1:46" s="2" customFormat="1" ht="12" customHeight="1">
      <c r="A8" s="29"/>
      <c r="B8" s="30"/>
      <c r="C8" s="29"/>
      <c r="D8" s="24" t="s">
        <v>81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64" t="s">
        <v>82</v>
      </c>
      <c r="F9" s="196"/>
      <c r="G9" s="196"/>
      <c r="H9" s="196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14</v>
      </c>
      <c r="E11" s="29"/>
      <c r="F11" s="22" t="s">
        <v>1</v>
      </c>
      <c r="G11" s="29"/>
      <c r="H11" s="29"/>
      <c r="I11" s="24" t="s">
        <v>15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16</v>
      </c>
      <c r="E12" s="29"/>
      <c r="F12" s="22" t="s">
        <v>17</v>
      </c>
      <c r="G12" s="29"/>
      <c r="H12" s="29"/>
      <c r="I12" s="24" t="s">
        <v>18</v>
      </c>
      <c r="J12" s="52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19</v>
      </c>
      <c r="E14" s="29"/>
      <c r="F14" s="29"/>
      <c r="G14" s="29"/>
      <c r="H14" s="29"/>
      <c r="I14" s="24" t="s">
        <v>20</v>
      </c>
      <c r="J14" s="22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>Akadémia ozbrojených síl gen.M.R.Štefánika</v>
      </c>
      <c r="F15" s="29"/>
      <c r="G15" s="29"/>
      <c r="H15" s="29"/>
      <c r="I15" s="24" t="s">
        <v>22</v>
      </c>
      <c r="J15" s="22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23</v>
      </c>
      <c r="E17" s="29"/>
      <c r="F17" s="29"/>
      <c r="G17" s="29"/>
      <c r="H17" s="29"/>
      <c r="I17" s="24" t="s">
        <v>20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199" t="str">
        <f>'Rekapitulácia stavby'!E14</f>
        <v>Vyplň údaj</v>
      </c>
      <c r="F18" s="188"/>
      <c r="G18" s="188"/>
      <c r="H18" s="188"/>
      <c r="I18" s="24" t="s">
        <v>22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25</v>
      </c>
      <c r="E20" s="29"/>
      <c r="F20" s="29"/>
      <c r="G20" s="29"/>
      <c r="H20" s="29"/>
      <c r="I20" s="24" t="s">
        <v>20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22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28</v>
      </c>
      <c r="E23" s="29"/>
      <c r="F23" s="29"/>
      <c r="G23" s="29"/>
      <c r="H23" s="29"/>
      <c r="I23" s="24" t="s">
        <v>20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22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29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87"/>
      <c r="B27" s="88"/>
      <c r="C27" s="87"/>
      <c r="D27" s="87"/>
      <c r="E27" s="192" t="s">
        <v>1</v>
      </c>
      <c r="F27" s="192"/>
      <c r="G27" s="192"/>
      <c r="H27" s="192"/>
      <c r="I27" s="87"/>
      <c r="J27" s="87"/>
      <c r="K27" s="87"/>
      <c r="L27" s="89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0" t="s">
        <v>30</v>
      </c>
      <c r="E30" s="29"/>
      <c r="F30" s="29"/>
      <c r="G30" s="29"/>
      <c r="H30" s="29"/>
      <c r="I30" s="29"/>
      <c r="J30" s="68">
        <f>ROUND(J120,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32</v>
      </c>
      <c r="G32" s="29"/>
      <c r="H32" s="29"/>
      <c r="I32" s="33" t="s">
        <v>31</v>
      </c>
      <c r="J32" s="33" t="s">
        <v>33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1" t="s">
        <v>34</v>
      </c>
      <c r="E33" s="24" t="s">
        <v>35</v>
      </c>
      <c r="F33" s="92">
        <f>ROUND((SUM(BE120:BE141)),  2)</f>
        <v>0</v>
      </c>
      <c r="G33" s="29"/>
      <c r="H33" s="29"/>
      <c r="I33" s="93">
        <v>0.2</v>
      </c>
      <c r="J33" s="92">
        <f>ROUND(((SUM(BE120:BE141))*I33),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36</v>
      </c>
      <c r="F34" s="92">
        <f>ROUND((SUM(BF120:BF141)),  2)</f>
        <v>0</v>
      </c>
      <c r="G34" s="29"/>
      <c r="H34" s="29"/>
      <c r="I34" s="93">
        <v>0.2</v>
      </c>
      <c r="J34" s="92">
        <f>ROUND(((SUM(BF120:BF141))*I34),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37</v>
      </c>
      <c r="F35" s="92">
        <f>ROUND((SUM(BG120:BG141)),  2)</f>
        <v>0</v>
      </c>
      <c r="G35" s="29"/>
      <c r="H35" s="29"/>
      <c r="I35" s="93">
        <v>0.2</v>
      </c>
      <c r="J35" s="92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38</v>
      </c>
      <c r="F36" s="92">
        <f>ROUND((SUM(BH120:BH141)),  2)</f>
        <v>0</v>
      </c>
      <c r="G36" s="29"/>
      <c r="H36" s="29"/>
      <c r="I36" s="93">
        <v>0.2</v>
      </c>
      <c r="J36" s="92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92">
        <f>ROUND((SUM(BI120:BI141)),  2)</f>
        <v>0</v>
      </c>
      <c r="G37" s="29"/>
      <c r="H37" s="29"/>
      <c r="I37" s="93">
        <v>0</v>
      </c>
      <c r="J37" s="92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4"/>
      <c r="D39" s="95" t="s">
        <v>40</v>
      </c>
      <c r="E39" s="57"/>
      <c r="F39" s="57"/>
      <c r="G39" s="96" t="s">
        <v>41</v>
      </c>
      <c r="H39" s="97" t="s">
        <v>42</v>
      </c>
      <c r="I39" s="57"/>
      <c r="J39" s="98">
        <f>SUM(J30:J37)</f>
        <v>0</v>
      </c>
      <c r="K39" s="9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45</v>
      </c>
      <c r="E61" s="32"/>
      <c r="F61" s="100" t="s">
        <v>46</v>
      </c>
      <c r="G61" s="42" t="s">
        <v>45</v>
      </c>
      <c r="H61" s="32"/>
      <c r="I61" s="32"/>
      <c r="J61" s="101" t="s">
        <v>46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45</v>
      </c>
      <c r="E76" s="32"/>
      <c r="F76" s="100" t="s">
        <v>46</v>
      </c>
      <c r="G76" s="42" t="s">
        <v>45</v>
      </c>
      <c r="H76" s="32"/>
      <c r="I76" s="32"/>
      <c r="J76" s="101" t="s">
        <v>46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83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197" t="str">
        <f>E7</f>
        <v>Úprava priestorov VZK500_AOS</v>
      </c>
      <c r="F85" s="198"/>
      <c r="G85" s="198"/>
      <c r="H85" s="198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81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64" t="str">
        <f>E9</f>
        <v>SO 04 - Vzduchotechnika</v>
      </c>
      <c r="F87" s="196"/>
      <c r="G87" s="196"/>
      <c r="H87" s="196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16</v>
      </c>
      <c r="D89" s="29"/>
      <c r="E89" s="29"/>
      <c r="F89" s="22" t="str">
        <f>F12</f>
        <v xml:space="preserve"> </v>
      </c>
      <c r="G89" s="29"/>
      <c r="H89" s="29"/>
      <c r="I89" s="24" t="s">
        <v>18</v>
      </c>
      <c r="J89" s="52" t="str">
        <f>IF(J12="","",J12)</f>
        <v/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19</v>
      </c>
      <c r="D91" s="29"/>
      <c r="E91" s="29"/>
      <c r="F91" s="22" t="str">
        <f>E15</f>
        <v>Akadémia ozbrojených síl gen.M.R.Štefánika</v>
      </c>
      <c r="G91" s="29"/>
      <c r="H91" s="29"/>
      <c r="I91" s="24" t="s">
        <v>25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23</v>
      </c>
      <c r="D92" s="29"/>
      <c r="E92" s="29"/>
      <c r="F92" s="22" t="str">
        <f>IF(E18="","",E18)</f>
        <v>Vyplň údaj</v>
      </c>
      <c r="G92" s="29"/>
      <c r="H92" s="29"/>
      <c r="I92" s="24" t="s">
        <v>28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2" t="s">
        <v>84</v>
      </c>
      <c r="D94" s="94"/>
      <c r="E94" s="94"/>
      <c r="F94" s="94"/>
      <c r="G94" s="94"/>
      <c r="H94" s="94"/>
      <c r="I94" s="94"/>
      <c r="J94" s="103" t="s">
        <v>85</v>
      </c>
      <c r="K94" s="94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4" t="s">
        <v>86</v>
      </c>
      <c r="D96" s="29"/>
      <c r="E96" s="29"/>
      <c r="F96" s="29"/>
      <c r="G96" s="29"/>
      <c r="H96" s="29"/>
      <c r="I96" s="29"/>
      <c r="J96" s="68">
        <f>J120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87</v>
      </c>
    </row>
    <row r="97" spans="1:31" s="9" customFormat="1" ht="24.95" customHeight="1">
      <c r="B97" s="105"/>
      <c r="D97" s="106" t="s">
        <v>88</v>
      </c>
      <c r="E97" s="107"/>
      <c r="F97" s="107"/>
      <c r="G97" s="107"/>
      <c r="H97" s="107"/>
      <c r="I97" s="107"/>
      <c r="J97" s="108">
        <f>J121</f>
        <v>0</v>
      </c>
      <c r="L97" s="105"/>
    </row>
    <row r="98" spans="1:31" s="10" customFormat="1" ht="19.899999999999999" customHeight="1">
      <c r="B98" s="109"/>
      <c r="D98" s="110" t="s">
        <v>89</v>
      </c>
      <c r="E98" s="111"/>
      <c r="F98" s="111"/>
      <c r="G98" s="111"/>
      <c r="H98" s="111"/>
      <c r="I98" s="111"/>
      <c r="J98" s="112">
        <f>J122</f>
        <v>0</v>
      </c>
      <c r="L98" s="109"/>
    </row>
    <row r="99" spans="1:31" s="10" customFormat="1" ht="19.899999999999999" customHeight="1">
      <c r="B99" s="109"/>
      <c r="D99" s="110" t="s">
        <v>90</v>
      </c>
      <c r="E99" s="111"/>
      <c r="F99" s="111"/>
      <c r="G99" s="111"/>
      <c r="H99" s="111"/>
      <c r="I99" s="111"/>
      <c r="J99" s="112">
        <f>J124</f>
        <v>0</v>
      </c>
      <c r="L99" s="109"/>
    </row>
    <row r="100" spans="1:31" s="9" customFormat="1" ht="24.95" customHeight="1">
      <c r="B100" s="105"/>
      <c r="D100" s="106" t="s">
        <v>91</v>
      </c>
      <c r="E100" s="107"/>
      <c r="F100" s="107"/>
      <c r="G100" s="107"/>
      <c r="H100" s="107"/>
      <c r="I100" s="107"/>
      <c r="J100" s="108">
        <f>J140</f>
        <v>0</v>
      </c>
      <c r="L100" s="105"/>
    </row>
    <row r="101" spans="1:31" s="2" customFormat="1" ht="21.75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3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s="2" customFormat="1" ht="6.95" customHeight="1">
      <c r="A102" s="29"/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6" spans="1:31" s="2" customFormat="1" ht="6.95" customHeight="1">
      <c r="A106" s="29"/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4.95" customHeight="1">
      <c r="A107" s="29"/>
      <c r="B107" s="30"/>
      <c r="C107" s="18" t="s">
        <v>92</v>
      </c>
      <c r="D107" s="29"/>
      <c r="E107" s="29"/>
      <c r="F107" s="29"/>
      <c r="G107" s="29"/>
      <c r="H107" s="29"/>
      <c r="I107" s="29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13</v>
      </c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>
      <c r="A110" s="29"/>
      <c r="B110" s="30"/>
      <c r="C110" s="29"/>
      <c r="D110" s="29"/>
      <c r="E110" s="197" t="str">
        <f>E7</f>
        <v>Úprava priestorov VZK500_AOS</v>
      </c>
      <c r="F110" s="198"/>
      <c r="G110" s="198"/>
      <c r="H110" s="198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81</v>
      </c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164" t="str">
        <f>E9</f>
        <v>SO 04 - Vzduchotechnika</v>
      </c>
      <c r="F112" s="196"/>
      <c r="G112" s="196"/>
      <c r="H112" s="196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16</v>
      </c>
      <c r="D114" s="29"/>
      <c r="E114" s="29"/>
      <c r="F114" s="22" t="str">
        <f>F12</f>
        <v xml:space="preserve"> </v>
      </c>
      <c r="G114" s="29"/>
      <c r="H114" s="29"/>
      <c r="I114" s="24" t="s">
        <v>18</v>
      </c>
      <c r="J114" s="52" t="str">
        <f>IF(J12="","",J12)</f>
        <v/>
      </c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19</v>
      </c>
      <c r="D116" s="29"/>
      <c r="E116" s="29"/>
      <c r="F116" s="22" t="str">
        <f>E15</f>
        <v>Akadémia ozbrojených síl gen.M.R.Štefánika</v>
      </c>
      <c r="G116" s="29"/>
      <c r="H116" s="29"/>
      <c r="I116" s="24" t="s">
        <v>25</v>
      </c>
      <c r="J116" s="27" t="str">
        <f>E21</f>
        <v xml:space="preserve"> 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23</v>
      </c>
      <c r="D117" s="29"/>
      <c r="E117" s="29"/>
      <c r="F117" s="22" t="str">
        <f>IF(E18="","",E18)</f>
        <v>Vyplň údaj</v>
      </c>
      <c r="G117" s="29"/>
      <c r="H117" s="29"/>
      <c r="I117" s="24" t="s">
        <v>28</v>
      </c>
      <c r="J117" s="27" t="str">
        <f>E24</f>
        <v xml:space="preserve"> 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0.3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11" customFormat="1" ht="29.25" customHeight="1">
      <c r="A119" s="113"/>
      <c r="B119" s="114"/>
      <c r="C119" s="115" t="s">
        <v>93</v>
      </c>
      <c r="D119" s="116" t="s">
        <v>55</v>
      </c>
      <c r="E119" s="116" t="s">
        <v>51</v>
      </c>
      <c r="F119" s="116" t="s">
        <v>52</v>
      </c>
      <c r="G119" s="116" t="s">
        <v>94</v>
      </c>
      <c r="H119" s="116" t="s">
        <v>95</v>
      </c>
      <c r="I119" s="116" t="s">
        <v>96</v>
      </c>
      <c r="J119" s="117" t="s">
        <v>85</v>
      </c>
      <c r="K119" s="118" t="s">
        <v>97</v>
      </c>
      <c r="L119" s="119"/>
      <c r="M119" s="59" t="s">
        <v>1</v>
      </c>
      <c r="N119" s="60" t="s">
        <v>34</v>
      </c>
      <c r="O119" s="60" t="s">
        <v>98</v>
      </c>
      <c r="P119" s="60" t="s">
        <v>99</v>
      </c>
      <c r="Q119" s="60" t="s">
        <v>100</v>
      </c>
      <c r="R119" s="60" t="s">
        <v>101</v>
      </c>
      <c r="S119" s="60" t="s">
        <v>102</v>
      </c>
      <c r="T119" s="61" t="s">
        <v>103</v>
      </c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13"/>
    </row>
    <row r="120" spans="1:65" s="2" customFormat="1" ht="22.9" customHeight="1">
      <c r="A120" s="29"/>
      <c r="B120" s="30"/>
      <c r="C120" s="66" t="s">
        <v>86</v>
      </c>
      <c r="D120" s="29"/>
      <c r="E120" s="29"/>
      <c r="F120" s="29"/>
      <c r="G120" s="29"/>
      <c r="H120" s="29"/>
      <c r="I120" s="29"/>
      <c r="J120" s="120">
        <f>BK120</f>
        <v>0</v>
      </c>
      <c r="K120" s="29"/>
      <c r="L120" s="30"/>
      <c r="M120" s="62"/>
      <c r="N120" s="53"/>
      <c r="O120" s="63"/>
      <c r="P120" s="121">
        <f>P121+P140</f>
        <v>0</v>
      </c>
      <c r="Q120" s="63"/>
      <c r="R120" s="121">
        <f>R121+R140</f>
        <v>0</v>
      </c>
      <c r="S120" s="63"/>
      <c r="T120" s="122">
        <f>T121+T140</f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T120" s="14" t="s">
        <v>69</v>
      </c>
      <c r="AU120" s="14" t="s">
        <v>87</v>
      </c>
      <c r="BK120" s="123">
        <f>BK121+BK140</f>
        <v>0</v>
      </c>
    </row>
    <row r="121" spans="1:65" s="12" customFormat="1" ht="25.9" customHeight="1">
      <c r="B121" s="124"/>
      <c r="D121" s="125" t="s">
        <v>69</v>
      </c>
      <c r="E121" s="126" t="s">
        <v>104</v>
      </c>
      <c r="F121" s="126" t="s">
        <v>105</v>
      </c>
      <c r="I121" s="127"/>
      <c r="J121" s="128">
        <f>BK121</f>
        <v>0</v>
      </c>
      <c r="L121" s="124"/>
      <c r="M121" s="129"/>
      <c r="N121" s="130"/>
      <c r="O121" s="130"/>
      <c r="P121" s="131">
        <f>P122+P124</f>
        <v>0</v>
      </c>
      <c r="Q121" s="130"/>
      <c r="R121" s="131">
        <f>R122+R124</f>
        <v>0</v>
      </c>
      <c r="S121" s="130"/>
      <c r="T121" s="132">
        <f>T122+T124</f>
        <v>0</v>
      </c>
      <c r="AR121" s="125" t="s">
        <v>106</v>
      </c>
      <c r="AT121" s="133" t="s">
        <v>69</v>
      </c>
      <c r="AU121" s="133" t="s">
        <v>70</v>
      </c>
      <c r="AY121" s="125" t="s">
        <v>107</v>
      </c>
      <c r="BK121" s="134">
        <f>BK122+BK124</f>
        <v>0</v>
      </c>
    </row>
    <row r="122" spans="1:65" s="12" customFormat="1" ht="22.9" customHeight="1">
      <c r="B122" s="124"/>
      <c r="D122" s="125" t="s">
        <v>69</v>
      </c>
      <c r="E122" s="135" t="s">
        <v>108</v>
      </c>
      <c r="F122" s="135" t="s">
        <v>109</v>
      </c>
      <c r="I122" s="127"/>
      <c r="J122" s="136">
        <f>BK122</f>
        <v>0</v>
      </c>
      <c r="L122" s="124"/>
      <c r="M122" s="129"/>
      <c r="N122" s="130"/>
      <c r="O122" s="130"/>
      <c r="P122" s="131">
        <f>P123</f>
        <v>0</v>
      </c>
      <c r="Q122" s="130"/>
      <c r="R122" s="131">
        <f>R123</f>
        <v>0</v>
      </c>
      <c r="S122" s="130"/>
      <c r="T122" s="132">
        <f>T123</f>
        <v>0</v>
      </c>
      <c r="AR122" s="125" t="s">
        <v>106</v>
      </c>
      <c r="AT122" s="133" t="s">
        <v>69</v>
      </c>
      <c r="AU122" s="133" t="s">
        <v>78</v>
      </c>
      <c r="AY122" s="125" t="s">
        <v>107</v>
      </c>
      <c r="BK122" s="134">
        <f>BK123</f>
        <v>0</v>
      </c>
    </row>
    <row r="123" spans="1:65" s="2" customFormat="1" ht="16.5" customHeight="1">
      <c r="A123" s="29"/>
      <c r="B123" s="137"/>
      <c r="C123" s="138" t="s">
        <v>78</v>
      </c>
      <c r="D123" s="138" t="s">
        <v>110</v>
      </c>
      <c r="E123" s="139" t="s">
        <v>111</v>
      </c>
      <c r="F123" s="140" t="s">
        <v>112</v>
      </c>
      <c r="G123" s="141" t="s">
        <v>113</v>
      </c>
      <c r="H123" s="142">
        <v>20</v>
      </c>
      <c r="I123" s="143"/>
      <c r="J123" s="142">
        <f>ROUND(I123*H123,3)</f>
        <v>0</v>
      </c>
      <c r="K123" s="144"/>
      <c r="L123" s="30"/>
      <c r="M123" s="145" t="s">
        <v>1</v>
      </c>
      <c r="N123" s="146" t="s">
        <v>36</v>
      </c>
      <c r="O123" s="55"/>
      <c r="P123" s="147">
        <f>O123*H123</f>
        <v>0</v>
      </c>
      <c r="Q123" s="147">
        <v>0</v>
      </c>
      <c r="R123" s="147">
        <f>Q123*H123</f>
        <v>0</v>
      </c>
      <c r="S123" s="147">
        <v>0</v>
      </c>
      <c r="T123" s="148">
        <f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49" t="s">
        <v>114</v>
      </c>
      <c r="AT123" s="149" t="s">
        <v>110</v>
      </c>
      <c r="AU123" s="149" t="s">
        <v>106</v>
      </c>
      <c r="AY123" s="14" t="s">
        <v>107</v>
      </c>
      <c r="BE123" s="150">
        <f>IF(N123="základná",J123,0)</f>
        <v>0</v>
      </c>
      <c r="BF123" s="150">
        <f>IF(N123="znížená",J123,0)</f>
        <v>0</v>
      </c>
      <c r="BG123" s="150">
        <f>IF(N123="zákl. prenesená",J123,0)</f>
        <v>0</v>
      </c>
      <c r="BH123" s="150">
        <f>IF(N123="zníž. prenesená",J123,0)</f>
        <v>0</v>
      </c>
      <c r="BI123" s="150">
        <f>IF(N123="nulová",J123,0)</f>
        <v>0</v>
      </c>
      <c r="BJ123" s="14" t="s">
        <v>106</v>
      </c>
      <c r="BK123" s="151">
        <f>ROUND(I123*H123,3)</f>
        <v>0</v>
      </c>
      <c r="BL123" s="14" t="s">
        <v>114</v>
      </c>
      <c r="BM123" s="149" t="s">
        <v>106</v>
      </c>
    </row>
    <row r="124" spans="1:65" s="12" customFormat="1" ht="22.9" customHeight="1">
      <c r="B124" s="124"/>
      <c r="D124" s="125" t="s">
        <v>69</v>
      </c>
      <c r="E124" s="135" t="s">
        <v>115</v>
      </c>
      <c r="F124" s="135" t="s">
        <v>116</v>
      </c>
      <c r="I124" s="127"/>
      <c r="J124" s="136">
        <f>BK124</f>
        <v>0</v>
      </c>
      <c r="L124" s="124"/>
      <c r="M124" s="129"/>
      <c r="N124" s="130"/>
      <c r="O124" s="130"/>
      <c r="P124" s="131">
        <f>SUM(P125:P139)</f>
        <v>0</v>
      </c>
      <c r="Q124" s="130"/>
      <c r="R124" s="131">
        <f>SUM(R125:R139)</f>
        <v>0</v>
      </c>
      <c r="S124" s="130"/>
      <c r="T124" s="132">
        <f>SUM(T125:T139)</f>
        <v>0</v>
      </c>
      <c r="AR124" s="125" t="s">
        <v>106</v>
      </c>
      <c r="AT124" s="133" t="s">
        <v>69</v>
      </c>
      <c r="AU124" s="133" t="s">
        <v>78</v>
      </c>
      <c r="AY124" s="125" t="s">
        <v>107</v>
      </c>
      <c r="BK124" s="134">
        <f>SUM(BK125:BK139)</f>
        <v>0</v>
      </c>
    </row>
    <row r="125" spans="1:65" s="2" customFormat="1" ht="16.5" customHeight="1">
      <c r="A125" s="29"/>
      <c r="B125" s="137"/>
      <c r="C125" s="138" t="s">
        <v>106</v>
      </c>
      <c r="D125" s="138" t="s">
        <v>110</v>
      </c>
      <c r="E125" s="139" t="s">
        <v>117</v>
      </c>
      <c r="F125" s="140" t="s">
        <v>118</v>
      </c>
      <c r="G125" s="141" t="s">
        <v>119</v>
      </c>
      <c r="H125" s="142">
        <v>9</v>
      </c>
      <c r="I125" s="143"/>
      <c r="J125" s="142">
        <f t="shared" ref="J125:J139" si="0">ROUND(I125*H125,3)</f>
        <v>0</v>
      </c>
      <c r="K125" s="144"/>
      <c r="L125" s="30"/>
      <c r="M125" s="145" t="s">
        <v>1</v>
      </c>
      <c r="N125" s="146" t="s">
        <v>36</v>
      </c>
      <c r="O125" s="55"/>
      <c r="P125" s="147">
        <f t="shared" ref="P125:P139" si="1">O125*H125</f>
        <v>0</v>
      </c>
      <c r="Q125" s="147">
        <v>0</v>
      </c>
      <c r="R125" s="147">
        <f t="shared" ref="R125:R139" si="2">Q125*H125</f>
        <v>0</v>
      </c>
      <c r="S125" s="147">
        <v>0</v>
      </c>
      <c r="T125" s="148">
        <f t="shared" ref="T125:T139" si="3"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49" t="s">
        <v>114</v>
      </c>
      <c r="AT125" s="149" t="s">
        <v>110</v>
      </c>
      <c r="AU125" s="149" t="s">
        <v>106</v>
      </c>
      <c r="AY125" s="14" t="s">
        <v>107</v>
      </c>
      <c r="BE125" s="150">
        <f t="shared" ref="BE125:BE139" si="4">IF(N125="základná",J125,0)</f>
        <v>0</v>
      </c>
      <c r="BF125" s="150">
        <f t="shared" ref="BF125:BF139" si="5">IF(N125="znížená",J125,0)</f>
        <v>0</v>
      </c>
      <c r="BG125" s="150">
        <f t="shared" ref="BG125:BG139" si="6">IF(N125="zákl. prenesená",J125,0)</f>
        <v>0</v>
      </c>
      <c r="BH125" s="150">
        <f t="shared" ref="BH125:BH139" si="7">IF(N125="zníž. prenesená",J125,0)</f>
        <v>0</v>
      </c>
      <c r="BI125" s="150">
        <f t="shared" ref="BI125:BI139" si="8">IF(N125="nulová",J125,0)</f>
        <v>0</v>
      </c>
      <c r="BJ125" s="14" t="s">
        <v>106</v>
      </c>
      <c r="BK125" s="151">
        <f t="shared" ref="BK125:BK139" si="9">ROUND(I125*H125,3)</f>
        <v>0</v>
      </c>
      <c r="BL125" s="14" t="s">
        <v>114</v>
      </c>
      <c r="BM125" s="149" t="s">
        <v>120</v>
      </c>
    </row>
    <row r="126" spans="1:65" s="2" customFormat="1" ht="16.5" customHeight="1">
      <c r="A126" s="29"/>
      <c r="B126" s="137"/>
      <c r="C126" s="138" t="s">
        <v>121</v>
      </c>
      <c r="D126" s="138" t="s">
        <v>110</v>
      </c>
      <c r="E126" s="139" t="s">
        <v>122</v>
      </c>
      <c r="F126" s="140" t="s">
        <v>123</v>
      </c>
      <c r="G126" s="141" t="s">
        <v>119</v>
      </c>
      <c r="H126" s="142">
        <v>18</v>
      </c>
      <c r="I126" s="143"/>
      <c r="J126" s="142">
        <f t="shared" si="0"/>
        <v>0</v>
      </c>
      <c r="K126" s="144"/>
      <c r="L126" s="30"/>
      <c r="M126" s="145" t="s">
        <v>1</v>
      </c>
      <c r="N126" s="146" t="s">
        <v>36</v>
      </c>
      <c r="O126" s="55"/>
      <c r="P126" s="147">
        <f t="shared" si="1"/>
        <v>0</v>
      </c>
      <c r="Q126" s="147">
        <v>0</v>
      </c>
      <c r="R126" s="147">
        <f t="shared" si="2"/>
        <v>0</v>
      </c>
      <c r="S126" s="147">
        <v>0</v>
      </c>
      <c r="T126" s="148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49" t="s">
        <v>114</v>
      </c>
      <c r="AT126" s="149" t="s">
        <v>110</v>
      </c>
      <c r="AU126" s="149" t="s">
        <v>106</v>
      </c>
      <c r="AY126" s="14" t="s">
        <v>107</v>
      </c>
      <c r="BE126" s="150">
        <f t="shared" si="4"/>
        <v>0</v>
      </c>
      <c r="BF126" s="150">
        <f t="shared" si="5"/>
        <v>0</v>
      </c>
      <c r="BG126" s="150">
        <f t="shared" si="6"/>
        <v>0</v>
      </c>
      <c r="BH126" s="150">
        <f t="shared" si="7"/>
        <v>0</v>
      </c>
      <c r="BI126" s="150">
        <f t="shared" si="8"/>
        <v>0</v>
      </c>
      <c r="BJ126" s="14" t="s">
        <v>106</v>
      </c>
      <c r="BK126" s="151">
        <f t="shared" si="9"/>
        <v>0</v>
      </c>
      <c r="BL126" s="14" t="s">
        <v>114</v>
      </c>
      <c r="BM126" s="149" t="s">
        <v>124</v>
      </c>
    </row>
    <row r="127" spans="1:65" s="2" customFormat="1" ht="16.5" customHeight="1">
      <c r="A127" s="29"/>
      <c r="B127" s="137"/>
      <c r="C127" s="138" t="s">
        <v>120</v>
      </c>
      <c r="D127" s="138" t="s">
        <v>110</v>
      </c>
      <c r="E127" s="139" t="s">
        <v>125</v>
      </c>
      <c r="F127" s="140" t="s">
        <v>126</v>
      </c>
      <c r="G127" s="141" t="s">
        <v>119</v>
      </c>
      <c r="H127" s="142">
        <v>18</v>
      </c>
      <c r="I127" s="143"/>
      <c r="J127" s="142">
        <f t="shared" si="0"/>
        <v>0</v>
      </c>
      <c r="K127" s="144"/>
      <c r="L127" s="30"/>
      <c r="M127" s="145" t="s">
        <v>1</v>
      </c>
      <c r="N127" s="146" t="s">
        <v>36</v>
      </c>
      <c r="O127" s="55"/>
      <c r="P127" s="147">
        <f t="shared" si="1"/>
        <v>0</v>
      </c>
      <c r="Q127" s="147">
        <v>0</v>
      </c>
      <c r="R127" s="147">
        <f t="shared" si="2"/>
        <v>0</v>
      </c>
      <c r="S127" s="147">
        <v>0</v>
      </c>
      <c r="T127" s="148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49" t="s">
        <v>114</v>
      </c>
      <c r="AT127" s="149" t="s">
        <v>110</v>
      </c>
      <c r="AU127" s="149" t="s">
        <v>106</v>
      </c>
      <c r="AY127" s="14" t="s">
        <v>107</v>
      </c>
      <c r="BE127" s="150">
        <f t="shared" si="4"/>
        <v>0</v>
      </c>
      <c r="BF127" s="150">
        <f t="shared" si="5"/>
        <v>0</v>
      </c>
      <c r="BG127" s="150">
        <f t="shared" si="6"/>
        <v>0</v>
      </c>
      <c r="BH127" s="150">
        <f t="shared" si="7"/>
        <v>0</v>
      </c>
      <c r="BI127" s="150">
        <f t="shared" si="8"/>
        <v>0</v>
      </c>
      <c r="BJ127" s="14" t="s">
        <v>106</v>
      </c>
      <c r="BK127" s="151">
        <f t="shared" si="9"/>
        <v>0</v>
      </c>
      <c r="BL127" s="14" t="s">
        <v>114</v>
      </c>
      <c r="BM127" s="149" t="s">
        <v>127</v>
      </c>
    </row>
    <row r="128" spans="1:65" s="2" customFormat="1" ht="16.5" customHeight="1">
      <c r="A128" s="29"/>
      <c r="B128" s="137"/>
      <c r="C128" s="138" t="s">
        <v>128</v>
      </c>
      <c r="D128" s="138" t="s">
        <v>110</v>
      </c>
      <c r="E128" s="139" t="s">
        <v>129</v>
      </c>
      <c r="F128" s="140" t="s">
        <v>130</v>
      </c>
      <c r="G128" s="141" t="s">
        <v>119</v>
      </c>
      <c r="H128" s="142">
        <v>19</v>
      </c>
      <c r="I128" s="143"/>
      <c r="J128" s="142">
        <f t="shared" si="0"/>
        <v>0</v>
      </c>
      <c r="K128" s="144"/>
      <c r="L128" s="30"/>
      <c r="M128" s="145" t="s">
        <v>1</v>
      </c>
      <c r="N128" s="146" t="s">
        <v>36</v>
      </c>
      <c r="O128" s="55"/>
      <c r="P128" s="147">
        <f t="shared" si="1"/>
        <v>0</v>
      </c>
      <c r="Q128" s="147">
        <v>0</v>
      </c>
      <c r="R128" s="147">
        <f t="shared" si="2"/>
        <v>0</v>
      </c>
      <c r="S128" s="147">
        <v>0</v>
      </c>
      <c r="T128" s="148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49" t="s">
        <v>114</v>
      </c>
      <c r="AT128" s="149" t="s">
        <v>110</v>
      </c>
      <c r="AU128" s="149" t="s">
        <v>106</v>
      </c>
      <c r="AY128" s="14" t="s">
        <v>107</v>
      </c>
      <c r="BE128" s="150">
        <f t="shared" si="4"/>
        <v>0</v>
      </c>
      <c r="BF128" s="150">
        <f t="shared" si="5"/>
        <v>0</v>
      </c>
      <c r="BG128" s="150">
        <f t="shared" si="6"/>
        <v>0</v>
      </c>
      <c r="BH128" s="150">
        <f t="shared" si="7"/>
        <v>0</v>
      </c>
      <c r="BI128" s="150">
        <f t="shared" si="8"/>
        <v>0</v>
      </c>
      <c r="BJ128" s="14" t="s">
        <v>106</v>
      </c>
      <c r="BK128" s="151">
        <f t="shared" si="9"/>
        <v>0</v>
      </c>
      <c r="BL128" s="14" t="s">
        <v>114</v>
      </c>
      <c r="BM128" s="149" t="s">
        <v>131</v>
      </c>
    </row>
    <row r="129" spans="1:65" s="2" customFormat="1" ht="16.5" customHeight="1">
      <c r="A129" s="29"/>
      <c r="B129" s="137"/>
      <c r="C129" s="138" t="s">
        <v>124</v>
      </c>
      <c r="D129" s="138" t="s">
        <v>110</v>
      </c>
      <c r="E129" s="139" t="s">
        <v>132</v>
      </c>
      <c r="F129" s="140" t="s">
        <v>133</v>
      </c>
      <c r="G129" s="141" t="s">
        <v>134</v>
      </c>
      <c r="H129" s="142">
        <v>18</v>
      </c>
      <c r="I129" s="143"/>
      <c r="J129" s="142">
        <f t="shared" si="0"/>
        <v>0</v>
      </c>
      <c r="K129" s="144"/>
      <c r="L129" s="30"/>
      <c r="M129" s="145" t="s">
        <v>1</v>
      </c>
      <c r="N129" s="146" t="s">
        <v>36</v>
      </c>
      <c r="O129" s="55"/>
      <c r="P129" s="147">
        <f t="shared" si="1"/>
        <v>0</v>
      </c>
      <c r="Q129" s="147">
        <v>0</v>
      </c>
      <c r="R129" s="147">
        <f t="shared" si="2"/>
        <v>0</v>
      </c>
      <c r="S129" s="147">
        <v>0</v>
      </c>
      <c r="T129" s="148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49" t="s">
        <v>114</v>
      </c>
      <c r="AT129" s="149" t="s">
        <v>110</v>
      </c>
      <c r="AU129" s="149" t="s">
        <v>106</v>
      </c>
      <c r="AY129" s="14" t="s">
        <v>107</v>
      </c>
      <c r="BE129" s="150">
        <f t="shared" si="4"/>
        <v>0</v>
      </c>
      <c r="BF129" s="150">
        <f t="shared" si="5"/>
        <v>0</v>
      </c>
      <c r="BG129" s="150">
        <f t="shared" si="6"/>
        <v>0</v>
      </c>
      <c r="BH129" s="150">
        <f t="shared" si="7"/>
        <v>0</v>
      </c>
      <c r="BI129" s="150">
        <f t="shared" si="8"/>
        <v>0</v>
      </c>
      <c r="BJ129" s="14" t="s">
        <v>106</v>
      </c>
      <c r="BK129" s="151">
        <f t="shared" si="9"/>
        <v>0</v>
      </c>
      <c r="BL129" s="14" t="s">
        <v>114</v>
      </c>
      <c r="BM129" s="149" t="s">
        <v>135</v>
      </c>
    </row>
    <row r="130" spans="1:65" s="2" customFormat="1" ht="16.5" customHeight="1">
      <c r="A130" s="29"/>
      <c r="B130" s="137"/>
      <c r="C130" s="138" t="s">
        <v>136</v>
      </c>
      <c r="D130" s="138" t="s">
        <v>110</v>
      </c>
      <c r="E130" s="139" t="s">
        <v>137</v>
      </c>
      <c r="F130" s="140" t="s">
        <v>138</v>
      </c>
      <c r="G130" s="141" t="s">
        <v>134</v>
      </c>
      <c r="H130" s="142">
        <v>8</v>
      </c>
      <c r="I130" s="143"/>
      <c r="J130" s="142">
        <f t="shared" si="0"/>
        <v>0</v>
      </c>
      <c r="K130" s="144"/>
      <c r="L130" s="30"/>
      <c r="M130" s="145" t="s">
        <v>1</v>
      </c>
      <c r="N130" s="146" t="s">
        <v>36</v>
      </c>
      <c r="O130" s="55"/>
      <c r="P130" s="147">
        <f t="shared" si="1"/>
        <v>0</v>
      </c>
      <c r="Q130" s="147">
        <v>0</v>
      </c>
      <c r="R130" s="147">
        <f t="shared" si="2"/>
        <v>0</v>
      </c>
      <c r="S130" s="147">
        <v>0</v>
      </c>
      <c r="T130" s="148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49" t="s">
        <v>114</v>
      </c>
      <c r="AT130" s="149" t="s">
        <v>110</v>
      </c>
      <c r="AU130" s="149" t="s">
        <v>106</v>
      </c>
      <c r="AY130" s="14" t="s">
        <v>107</v>
      </c>
      <c r="BE130" s="150">
        <f t="shared" si="4"/>
        <v>0</v>
      </c>
      <c r="BF130" s="150">
        <f t="shared" si="5"/>
        <v>0</v>
      </c>
      <c r="BG130" s="150">
        <f t="shared" si="6"/>
        <v>0</v>
      </c>
      <c r="BH130" s="150">
        <f t="shared" si="7"/>
        <v>0</v>
      </c>
      <c r="BI130" s="150">
        <f t="shared" si="8"/>
        <v>0</v>
      </c>
      <c r="BJ130" s="14" t="s">
        <v>106</v>
      </c>
      <c r="BK130" s="151">
        <f t="shared" si="9"/>
        <v>0</v>
      </c>
      <c r="BL130" s="14" t="s">
        <v>114</v>
      </c>
      <c r="BM130" s="149" t="s">
        <v>139</v>
      </c>
    </row>
    <row r="131" spans="1:65" s="2" customFormat="1" ht="16.5" customHeight="1">
      <c r="A131" s="29"/>
      <c r="B131" s="137"/>
      <c r="C131" s="138" t="s">
        <v>127</v>
      </c>
      <c r="D131" s="138" t="s">
        <v>110</v>
      </c>
      <c r="E131" s="139" t="s">
        <v>140</v>
      </c>
      <c r="F131" s="140" t="s">
        <v>141</v>
      </c>
      <c r="G131" s="141" t="s">
        <v>134</v>
      </c>
      <c r="H131" s="142">
        <v>16</v>
      </c>
      <c r="I131" s="143"/>
      <c r="J131" s="142">
        <f t="shared" si="0"/>
        <v>0</v>
      </c>
      <c r="K131" s="144"/>
      <c r="L131" s="30"/>
      <c r="M131" s="145" t="s">
        <v>1</v>
      </c>
      <c r="N131" s="146" t="s">
        <v>36</v>
      </c>
      <c r="O131" s="55"/>
      <c r="P131" s="147">
        <f t="shared" si="1"/>
        <v>0</v>
      </c>
      <c r="Q131" s="147">
        <v>0</v>
      </c>
      <c r="R131" s="147">
        <f t="shared" si="2"/>
        <v>0</v>
      </c>
      <c r="S131" s="147">
        <v>0</v>
      </c>
      <c r="T131" s="148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49" t="s">
        <v>114</v>
      </c>
      <c r="AT131" s="149" t="s">
        <v>110</v>
      </c>
      <c r="AU131" s="149" t="s">
        <v>106</v>
      </c>
      <c r="AY131" s="14" t="s">
        <v>107</v>
      </c>
      <c r="BE131" s="150">
        <f t="shared" si="4"/>
        <v>0</v>
      </c>
      <c r="BF131" s="150">
        <f t="shared" si="5"/>
        <v>0</v>
      </c>
      <c r="BG131" s="150">
        <f t="shared" si="6"/>
        <v>0</v>
      </c>
      <c r="BH131" s="150">
        <f t="shared" si="7"/>
        <v>0</v>
      </c>
      <c r="BI131" s="150">
        <f t="shared" si="8"/>
        <v>0</v>
      </c>
      <c r="BJ131" s="14" t="s">
        <v>106</v>
      </c>
      <c r="BK131" s="151">
        <f t="shared" si="9"/>
        <v>0</v>
      </c>
      <c r="BL131" s="14" t="s">
        <v>114</v>
      </c>
      <c r="BM131" s="149" t="s">
        <v>114</v>
      </c>
    </row>
    <row r="132" spans="1:65" s="2" customFormat="1" ht="16.5" customHeight="1">
      <c r="A132" s="29"/>
      <c r="B132" s="137"/>
      <c r="C132" s="138" t="s">
        <v>142</v>
      </c>
      <c r="D132" s="138" t="s">
        <v>110</v>
      </c>
      <c r="E132" s="139" t="s">
        <v>143</v>
      </c>
      <c r="F132" s="140" t="s">
        <v>144</v>
      </c>
      <c r="G132" s="141" t="s">
        <v>134</v>
      </c>
      <c r="H132" s="142">
        <v>4</v>
      </c>
      <c r="I132" s="143"/>
      <c r="J132" s="142">
        <f t="shared" si="0"/>
        <v>0</v>
      </c>
      <c r="K132" s="144"/>
      <c r="L132" s="30"/>
      <c r="M132" s="145" t="s">
        <v>1</v>
      </c>
      <c r="N132" s="146" t="s">
        <v>36</v>
      </c>
      <c r="O132" s="55"/>
      <c r="P132" s="147">
        <f t="shared" si="1"/>
        <v>0</v>
      </c>
      <c r="Q132" s="147">
        <v>0</v>
      </c>
      <c r="R132" s="147">
        <f t="shared" si="2"/>
        <v>0</v>
      </c>
      <c r="S132" s="147">
        <v>0</v>
      </c>
      <c r="T132" s="148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49" t="s">
        <v>114</v>
      </c>
      <c r="AT132" s="149" t="s">
        <v>110</v>
      </c>
      <c r="AU132" s="149" t="s">
        <v>106</v>
      </c>
      <c r="AY132" s="14" t="s">
        <v>107</v>
      </c>
      <c r="BE132" s="150">
        <f t="shared" si="4"/>
        <v>0</v>
      </c>
      <c r="BF132" s="150">
        <f t="shared" si="5"/>
        <v>0</v>
      </c>
      <c r="BG132" s="150">
        <f t="shared" si="6"/>
        <v>0</v>
      </c>
      <c r="BH132" s="150">
        <f t="shared" si="7"/>
        <v>0</v>
      </c>
      <c r="BI132" s="150">
        <f t="shared" si="8"/>
        <v>0</v>
      </c>
      <c r="BJ132" s="14" t="s">
        <v>106</v>
      </c>
      <c r="BK132" s="151">
        <f t="shared" si="9"/>
        <v>0</v>
      </c>
      <c r="BL132" s="14" t="s">
        <v>114</v>
      </c>
      <c r="BM132" s="149" t="s">
        <v>145</v>
      </c>
    </row>
    <row r="133" spans="1:65" s="2" customFormat="1" ht="16.5" customHeight="1">
      <c r="A133" s="29"/>
      <c r="B133" s="137"/>
      <c r="C133" s="138" t="s">
        <v>131</v>
      </c>
      <c r="D133" s="138" t="s">
        <v>110</v>
      </c>
      <c r="E133" s="139" t="s">
        <v>146</v>
      </c>
      <c r="F133" s="140" t="s">
        <v>147</v>
      </c>
      <c r="G133" s="141" t="s">
        <v>134</v>
      </c>
      <c r="H133" s="142">
        <v>2</v>
      </c>
      <c r="I133" s="143"/>
      <c r="J133" s="142">
        <f t="shared" si="0"/>
        <v>0</v>
      </c>
      <c r="K133" s="144"/>
      <c r="L133" s="30"/>
      <c r="M133" s="145" t="s">
        <v>1</v>
      </c>
      <c r="N133" s="146" t="s">
        <v>36</v>
      </c>
      <c r="O133" s="55"/>
      <c r="P133" s="147">
        <f t="shared" si="1"/>
        <v>0</v>
      </c>
      <c r="Q133" s="147">
        <v>0</v>
      </c>
      <c r="R133" s="147">
        <f t="shared" si="2"/>
        <v>0</v>
      </c>
      <c r="S133" s="147">
        <v>0</v>
      </c>
      <c r="T133" s="148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49" t="s">
        <v>114</v>
      </c>
      <c r="AT133" s="149" t="s">
        <v>110</v>
      </c>
      <c r="AU133" s="149" t="s">
        <v>106</v>
      </c>
      <c r="AY133" s="14" t="s">
        <v>107</v>
      </c>
      <c r="BE133" s="150">
        <f t="shared" si="4"/>
        <v>0</v>
      </c>
      <c r="BF133" s="150">
        <f t="shared" si="5"/>
        <v>0</v>
      </c>
      <c r="BG133" s="150">
        <f t="shared" si="6"/>
        <v>0</v>
      </c>
      <c r="BH133" s="150">
        <f t="shared" si="7"/>
        <v>0</v>
      </c>
      <c r="BI133" s="150">
        <f t="shared" si="8"/>
        <v>0</v>
      </c>
      <c r="BJ133" s="14" t="s">
        <v>106</v>
      </c>
      <c r="BK133" s="151">
        <f t="shared" si="9"/>
        <v>0</v>
      </c>
      <c r="BL133" s="14" t="s">
        <v>114</v>
      </c>
      <c r="BM133" s="149" t="s">
        <v>7</v>
      </c>
    </row>
    <row r="134" spans="1:65" s="2" customFormat="1" ht="16.5" customHeight="1">
      <c r="A134" s="29"/>
      <c r="B134" s="137"/>
      <c r="C134" s="138" t="s">
        <v>148</v>
      </c>
      <c r="D134" s="138" t="s">
        <v>110</v>
      </c>
      <c r="E134" s="139" t="s">
        <v>149</v>
      </c>
      <c r="F134" s="140" t="s">
        <v>150</v>
      </c>
      <c r="G134" s="141" t="s">
        <v>134</v>
      </c>
      <c r="H134" s="142">
        <v>50</v>
      </c>
      <c r="I134" s="143"/>
      <c r="J134" s="142">
        <f t="shared" si="0"/>
        <v>0</v>
      </c>
      <c r="K134" s="144"/>
      <c r="L134" s="30"/>
      <c r="M134" s="145" t="s">
        <v>1</v>
      </c>
      <c r="N134" s="146" t="s">
        <v>36</v>
      </c>
      <c r="O134" s="55"/>
      <c r="P134" s="147">
        <f t="shared" si="1"/>
        <v>0</v>
      </c>
      <c r="Q134" s="147">
        <v>0</v>
      </c>
      <c r="R134" s="147">
        <f t="shared" si="2"/>
        <v>0</v>
      </c>
      <c r="S134" s="147">
        <v>0</v>
      </c>
      <c r="T134" s="148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49" t="s">
        <v>114</v>
      </c>
      <c r="AT134" s="149" t="s">
        <v>110</v>
      </c>
      <c r="AU134" s="149" t="s">
        <v>106</v>
      </c>
      <c r="AY134" s="14" t="s">
        <v>107</v>
      </c>
      <c r="BE134" s="150">
        <f t="shared" si="4"/>
        <v>0</v>
      </c>
      <c r="BF134" s="150">
        <f t="shared" si="5"/>
        <v>0</v>
      </c>
      <c r="BG134" s="150">
        <f t="shared" si="6"/>
        <v>0</v>
      </c>
      <c r="BH134" s="150">
        <f t="shared" si="7"/>
        <v>0</v>
      </c>
      <c r="BI134" s="150">
        <f t="shared" si="8"/>
        <v>0</v>
      </c>
      <c r="BJ134" s="14" t="s">
        <v>106</v>
      </c>
      <c r="BK134" s="151">
        <f t="shared" si="9"/>
        <v>0</v>
      </c>
      <c r="BL134" s="14" t="s">
        <v>114</v>
      </c>
      <c r="BM134" s="149" t="s">
        <v>151</v>
      </c>
    </row>
    <row r="135" spans="1:65" s="2" customFormat="1" ht="21.75" customHeight="1">
      <c r="A135" s="29"/>
      <c r="B135" s="137"/>
      <c r="C135" s="138" t="s">
        <v>135</v>
      </c>
      <c r="D135" s="138" t="s">
        <v>110</v>
      </c>
      <c r="E135" s="139" t="s">
        <v>152</v>
      </c>
      <c r="F135" s="140" t="s">
        <v>153</v>
      </c>
      <c r="G135" s="141" t="s">
        <v>134</v>
      </c>
      <c r="H135" s="142">
        <v>1</v>
      </c>
      <c r="I135" s="143"/>
      <c r="J135" s="142">
        <f t="shared" si="0"/>
        <v>0</v>
      </c>
      <c r="K135" s="144"/>
      <c r="L135" s="30"/>
      <c r="M135" s="145" t="s">
        <v>1</v>
      </c>
      <c r="N135" s="146" t="s">
        <v>36</v>
      </c>
      <c r="O135" s="55"/>
      <c r="P135" s="147">
        <f t="shared" si="1"/>
        <v>0</v>
      </c>
      <c r="Q135" s="147">
        <v>0</v>
      </c>
      <c r="R135" s="147">
        <f t="shared" si="2"/>
        <v>0</v>
      </c>
      <c r="S135" s="147">
        <v>0</v>
      </c>
      <c r="T135" s="148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49" t="s">
        <v>114</v>
      </c>
      <c r="AT135" s="149" t="s">
        <v>110</v>
      </c>
      <c r="AU135" s="149" t="s">
        <v>106</v>
      </c>
      <c r="AY135" s="14" t="s">
        <v>107</v>
      </c>
      <c r="BE135" s="150">
        <f t="shared" si="4"/>
        <v>0</v>
      </c>
      <c r="BF135" s="150">
        <f t="shared" si="5"/>
        <v>0</v>
      </c>
      <c r="BG135" s="150">
        <f t="shared" si="6"/>
        <v>0</v>
      </c>
      <c r="BH135" s="150">
        <f t="shared" si="7"/>
        <v>0</v>
      </c>
      <c r="BI135" s="150">
        <f t="shared" si="8"/>
        <v>0</v>
      </c>
      <c r="BJ135" s="14" t="s">
        <v>106</v>
      </c>
      <c r="BK135" s="151">
        <f t="shared" si="9"/>
        <v>0</v>
      </c>
      <c r="BL135" s="14" t="s">
        <v>114</v>
      </c>
      <c r="BM135" s="149" t="s">
        <v>154</v>
      </c>
    </row>
    <row r="136" spans="1:65" s="2" customFormat="1" ht="25.5" customHeight="1">
      <c r="A136" s="29"/>
      <c r="B136" s="137"/>
      <c r="C136" s="138" t="s">
        <v>155</v>
      </c>
      <c r="D136" s="138" t="s">
        <v>110</v>
      </c>
      <c r="E136" s="139" t="s">
        <v>156</v>
      </c>
      <c r="F136" s="140" t="s">
        <v>176</v>
      </c>
      <c r="G136" s="141" t="s">
        <v>134</v>
      </c>
      <c r="H136" s="142">
        <v>1</v>
      </c>
      <c r="I136" s="143"/>
      <c r="J136" s="142">
        <f t="shared" si="0"/>
        <v>0</v>
      </c>
      <c r="K136" s="144"/>
      <c r="L136" s="30"/>
      <c r="M136" s="145" t="s">
        <v>1</v>
      </c>
      <c r="N136" s="146" t="s">
        <v>36</v>
      </c>
      <c r="O136" s="55"/>
      <c r="P136" s="147">
        <f t="shared" si="1"/>
        <v>0</v>
      </c>
      <c r="Q136" s="147">
        <v>0</v>
      </c>
      <c r="R136" s="147">
        <f t="shared" si="2"/>
        <v>0</v>
      </c>
      <c r="S136" s="147">
        <v>0</v>
      </c>
      <c r="T136" s="148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49" t="s">
        <v>114</v>
      </c>
      <c r="AT136" s="149" t="s">
        <v>110</v>
      </c>
      <c r="AU136" s="149" t="s">
        <v>106</v>
      </c>
      <c r="AY136" s="14" t="s">
        <v>107</v>
      </c>
      <c r="BE136" s="150">
        <f t="shared" si="4"/>
        <v>0</v>
      </c>
      <c r="BF136" s="150">
        <f t="shared" si="5"/>
        <v>0</v>
      </c>
      <c r="BG136" s="150">
        <f t="shared" si="6"/>
        <v>0</v>
      </c>
      <c r="BH136" s="150">
        <f t="shared" si="7"/>
        <v>0</v>
      </c>
      <c r="BI136" s="150">
        <f t="shared" si="8"/>
        <v>0</v>
      </c>
      <c r="BJ136" s="14" t="s">
        <v>106</v>
      </c>
      <c r="BK136" s="151">
        <f t="shared" si="9"/>
        <v>0</v>
      </c>
      <c r="BL136" s="14" t="s">
        <v>114</v>
      </c>
      <c r="BM136" s="149" t="s">
        <v>157</v>
      </c>
    </row>
    <row r="137" spans="1:65" s="2" customFormat="1" ht="16.5" customHeight="1">
      <c r="A137" s="29"/>
      <c r="B137" s="137"/>
      <c r="C137" s="138" t="s">
        <v>139</v>
      </c>
      <c r="D137" s="138" t="s">
        <v>110</v>
      </c>
      <c r="E137" s="139" t="s">
        <v>158</v>
      </c>
      <c r="F137" s="140" t="s">
        <v>159</v>
      </c>
      <c r="G137" s="141" t="s">
        <v>160</v>
      </c>
      <c r="H137" s="142">
        <v>1</v>
      </c>
      <c r="I137" s="143"/>
      <c r="J137" s="142">
        <f t="shared" si="0"/>
        <v>0</v>
      </c>
      <c r="K137" s="144"/>
      <c r="L137" s="30"/>
      <c r="M137" s="145" t="s">
        <v>1</v>
      </c>
      <c r="N137" s="146" t="s">
        <v>36</v>
      </c>
      <c r="O137" s="55"/>
      <c r="P137" s="147">
        <f t="shared" si="1"/>
        <v>0</v>
      </c>
      <c r="Q137" s="147">
        <v>0</v>
      </c>
      <c r="R137" s="147">
        <f t="shared" si="2"/>
        <v>0</v>
      </c>
      <c r="S137" s="147">
        <v>0</v>
      </c>
      <c r="T137" s="148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49" t="s">
        <v>114</v>
      </c>
      <c r="AT137" s="149" t="s">
        <v>110</v>
      </c>
      <c r="AU137" s="149" t="s">
        <v>106</v>
      </c>
      <c r="AY137" s="14" t="s">
        <v>107</v>
      </c>
      <c r="BE137" s="150">
        <f t="shared" si="4"/>
        <v>0</v>
      </c>
      <c r="BF137" s="150">
        <f t="shared" si="5"/>
        <v>0</v>
      </c>
      <c r="BG137" s="150">
        <f t="shared" si="6"/>
        <v>0</v>
      </c>
      <c r="BH137" s="150">
        <f t="shared" si="7"/>
        <v>0</v>
      </c>
      <c r="BI137" s="150">
        <f t="shared" si="8"/>
        <v>0</v>
      </c>
      <c r="BJ137" s="14" t="s">
        <v>106</v>
      </c>
      <c r="BK137" s="151">
        <f t="shared" si="9"/>
        <v>0</v>
      </c>
      <c r="BL137" s="14" t="s">
        <v>114</v>
      </c>
      <c r="BM137" s="149" t="s">
        <v>161</v>
      </c>
    </row>
    <row r="138" spans="1:65" s="2" customFormat="1" ht="16.5" customHeight="1">
      <c r="A138" s="29"/>
      <c r="B138" s="137"/>
      <c r="C138" s="138" t="s">
        <v>162</v>
      </c>
      <c r="D138" s="138" t="s">
        <v>110</v>
      </c>
      <c r="E138" s="139" t="s">
        <v>163</v>
      </c>
      <c r="F138" s="140" t="s">
        <v>164</v>
      </c>
      <c r="G138" s="141" t="s">
        <v>160</v>
      </c>
      <c r="H138" s="142">
        <v>1</v>
      </c>
      <c r="I138" s="143"/>
      <c r="J138" s="142">
        <f t="shared" si="0"/>
        <v>0</v>
      </c>
      <c r="K138" s="144"/>
      <c r="L138" s="30"/>
      <c r="M138" s="145" t="s">
        <v>1</v>
      </c>
      <c r="N138" s="146" t="s">
        <v>36</v>
      </c>
      <c r="O138" s="55"/>
      <c r="P138" s="147">
        <f t="shared" si="1"/>
        <v>0</v>
      </c>
      <c r="Q138" s="147">
        <v>0</v>
      </c>
      <c r="R138" s="147">
        <f t="shared" si="2"/>
        <v>0</v>
      </c>
      <c r="S138" s="147">
        <v>0</v>
      </c>
      <c r="T138" s="148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49" t="s">
        <v>114</v>
      </c>
      <c r="AT138" s="149" t="s">
        <v>110</v>
      </c>
      <c r="AU138" s="149" t="s">
        <v>106</v>
      </c>
      <c r="AY138" s="14" t="s">
        <v>107</v>
      </c>
      <c r="BE138" s="150">
        <f t="shared" si="4"/>
        <v>0</v>
      </c>
      <c r="BF138" s="150">
        <f t="shared" si="5"/>
        <v>0</v>
      </c>
      <c r="BG138" s="150">
        <f t="shared" si="6"/>
        <v>0</v>
      </c>
      <c r="BH138" s="150">
        <f t="shared" si="7"/>
        <v>0</v>
      </c>
      <c r="BI138" s="150">
        <f t="shared" si="8"/>
        <v>0</v>
      </c>
      <c r="BJ138" s="14" t="s">
        <v>106</v>
      </c>
      <c r="BK138" s="151">
        <f t="shared" si="9"/>
        <v>0</v>
      </c>
      <c r="BL138" s="14" t="s">
        <v>114</v>
      </c>
      <c r="BM138" s="149" t="s">
        <v>165</v>
      </c>
    </row>
    <row r="139" spans="1:65" s="2" customFormat="1" ht="16.5" customHeight="1">
      <c r="A139" s="29"/>
      <c r="B139" s="137"/>
      <c r="C139" s="138" t="s">
        <v>114</v>
      </c>
      <c r="D139" s="138" t="s">
        <v>110</v>
      </c>
      <c r="E139" s="139" t="s">
        <v>166</v>
      </c>
      <c r="F139" s="140" t="s">
        <v>167</v>
      </c>
      <c r="G139" s="141" t="s">
        <v>160</v>
      </c>
      <c r="H139" s="142">
        <v>1</v>
      </c>
      <c r="I139" s="143"/>
      <c r="J139" s="142">
        <f t="shared" si="0"/>
        <v>0</v>
      </c>
      <c r="K139" s="144"/>
      <c r="L139" s="30"/>
      <c r="M139" s="145" t="s">
        <v>1</v>
      </c>
      <c r="N139" s="146" t="s">
        <v>36</v>
      </c>
      <c r="O139" s="55"/>
      <c r="P139" s="147">
        <f t="shared" si="1"/>
        <v>0</v>
      </c>
      <c r="Q139" s="147">
        <v>0</v>
      </c>
      <c r="R139" s="147">
        <f t="shared" si="2"/>
        <v>0</v>
      </c>
      <c r="S139" s="147">
        <v>0</v>
      </c>
      <c r="T139" s="148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49" t="s">
        <v>114</v>
      </c>
      <c r="AT139" s="149" t="s">
        <v>110</v>
      </c>
      <c r="AU139" s="149" t="s">
        <v>106</v>
      </c>
      <c r="AY139" s="14" t="s">
        <v>107</v>
      </c>
      <c r="BE139" s="150">
        <f t="shared" si="4"/>
        <v>0</v>
      </c>
      <c r="BF139" s="150">
        <f t="shared" si="5"/>
        <v>0</v>
      </c>
      <c r="BG139" s="150">
        <f t="shared" si="6"/>
        <v>0</v>
      </c>
      <c r="BH139" s="150">
        <f t="shared" si="7"/>
        <v>0</v>
      </c>
      <c r="BI139" s="150">
        <f t="shared" si="8"/>
        <v>0</v>
      </c>
      <c r="BJ139" s="14" t="s">
        <v>106</v>
      </c>
      <c r="BK139" s="151">
        <f t="shared" si="9"/>
        <v>0</v>
      </c>
      <c r="BL139" s="14" t="s">
        <v>114</v>
      </c>
      <c r="BM139" s="149" t="s">
        <v>168</v>
      </c>
    </row>
    <row r="140" spans="1:65" s="12" customFormat="1" ht="25.9" customHeight="1">
      <c r="B140" s="124"/>
      <c r="D140" s="125" t="s">
        <v>69</v>
      </c>
      <c r="E140" s="126" t="s">
        <v>169</v>
      </c>
      <c r="F140" s="126" t="s">
        <v>170</v>
      </c>
      <c r="I140" s="127"/>
      <c r="J140" s="128">
        <f>BK140</f>
        <v>0</v>
      </c>
      <c r="L140" s="124"/>
      <c r="M140" s="129"/>
      <c r="N140" s="130"/>
      <c r="O140" s="130"/>
      <c r="P140" s="131">
        <f>P141</f>
        <v>0</v>
      </c>
      <c r="Q140" s="130"/>
      <c r="R140" s="131">
        <f>R141</f>
        <v>0</v>
      </c>
      <c r="S140" s="130"/>
      <c r="T140" s="132">
        <f>T141</f>
        <v>0</v>
      </c>
      <c r="AR140" s="125" t="s">
        <v>128</v>
      </c>
      <c r="AT140" s="133" t="s">
        <v>69</v>
      </c>
      <c r="AU140" s="133" t="s">
        <v>70</v>
      </c>
      <c r="AY140" s="125" t="s">
        <v>107</v>
      </c>
      <c r="BK140" s="134">
        <f>BK141</f>
        <v>0</v>
      </c>
    </row>
    <row r="141" spans="1:65" s="2" customFormat="1" ht="16.5" customHeight="1">
      <c r="A141" s="29"/>
      <c r="B141" s="137"/>
      <c r="C141" s="138" t="s">
        <v>171</v>
      </c>
      <c r="D141" s="138" t="s">
        <v>110</v>
      </c>
      <c r="E141" s="139" t="s">
        <v>172</v>
      </c>
      <c r="F141" s="140" t="s">
        <v>173</v>
      </c>
      <c r="G141" s="141" t="s">
        <v>174</v>
      </c>
      <c r="H141" s="142">
        <v>1</v>
      </c>
      <c r="I141" s="143"/>
      <c r="J141" s="142">
        <f>ROUND(I141*H141,3)</f>
        <v>0</v>
      </c>
      <c r="K141" s="144"/>
      <c r="L141" s="30"/>
      <c r="M141" s="152" t="s">
        <v>1</v>
      </c>
      <c r="N141" s="153" t="s">
        <v>36</v>
      </c>
      <c r="O141" s="154"/>
      <c r="P141" s="155">
        <f>O141*H141</f>
        <v>0</v>
      </c>
      <c r="Q141" s="155">
        <v>0</v>
      </c>
      <c r="R141" s="155">
        <f>Q141*H141</f>
        <v>0</v>
      </c>
      <c r="S141" s="155">
        <v>0</v>
      </c>
      <c r="T141" s="156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49" t="s">
        <v>120</v>
      </c>
      <c r="AT141" s="149" t="s">
        <v>110</v>
      </c>
      <c r="AU141" s="149" t="s">
        <v>78</v>
      </c>
      <c r="AY141" s="14" t="s">
        <v>107</v>
      </c>
      <c r="BE141" s="150">
        <f>IF(N141="základná",J141,0)</f>
        <v>0</v>
      </c>
      <c r="BF141" s="150">
        <f>IF(N141="znížená",J141,0)</f>
        <v>0</v>
      </c>
      <c r="BG141" s="150">
        <f>IF(N141="zákl. prenesená",J141,0)</f>
        <v>0</v>
      </c>
      <c r="BH141" s="150">
        <f>IF(N141="zníž. prenesená",J141,0)</f>
        <v>0</v>
      </c>
      <c r="BI141" s="150">
        <f>IF(N141="nulová",J141,0)</f>
        <v>0</v>
      </c>
      <c r="BJ141" s="14" t="s">
        <v>106</v>
      </c>
      <c r="BK141" s="151">
        <f>ROUND(I141*H141,3)</f>
        <v>0</v>
      </c>
      <c r="BL141" s="14" t="s">
        <v>120</v>
      </c>
      <c r="BM141" s="149" t="s">
        <v>175</v>
      </c>
    </row>
    <row r="142" spans="1:65" s="2" customFormat="1" ht="6.95" customHeight="1">
      <c r="A142" s="29"/>
      <c r="B142" s="44"/>
      <c r="C142" s="45"/>
      <c r="D142" s="45"/>
      <c r="E142" s="45"/>
      <c r="F142" s="45"/>
      <c r="G142" s="45"/>
      <c r="H142" s="45"/>
      <c r="I142" s="45"/>
      <c r="J142" s="45"/>
      <c r="K142" s="45"/>
      <c r="L142" s="30"/>
      <c r="M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</sheetData>
  <autoFilter ref="C119:K141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SO 04 - Vzduchotechnika</vt:lpstr>
      <vt:lpstr>'Rekapitulácia stavby'!Názvy_tlače</vt:lpstr>
      <vt:lpstr>'SO 04 - Vzduchotechnika'!Názvy_tlače</vt:lpstr>
      <vt:lpstr>'Rekapitulácia stavby'!Oblasť_tlače</vt:lpstr>
      <vt:lpstr>'SO 04 - Vzduchotechnika'!Oblasť_tlače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Škerenčák, Vladimír</dc:creator>
  <cp:lastModifiedBy>Droppová, Alena</cp:lastModifiedBy>
  <dcterms:created xsi:type="dcterms:W3CDTF">2021-04-29T07:07:41Z</dcterms:created>
  <dcterms:modified xsi:type="dcterms:W3CDTF">2021-05-12T05:33:59Z</dcterms:modified>
</cp:coreProperties>
</file>