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.droppova\Desktop\"/>
    </mc:Choice>
  </mc:AlternateContent>
  <bookViews>
    <workbookView xWindow="0" yWindow="0" windowWidth="25200" windowHeight="11850" activeTab="1"/>
  </bookViews>
  <sheets>
    <sheet name="Rekapitulácia stavby" sheetId="1" r:id="rId1"/>
    <sheet name="SO 01 - Stavebné riešenie" sheetId="2" r:id="rId2"/>
  </sheets>
  <definedNames>
    <definedName name="_xlnm._FilterDatabase" localSheetId="1" hidden="1">'SO 01 - Stavebné riešenie'!$C$129:$K$239</definedName>
    <definedName name="_xlnm.Print_Titles" localSheetId="0">'Rekapitulácia stavby'!$92:$92</definedName>
    <definedName name="_xlnm.Print_Titles" localSheetId="1">'SO 01 - Stavebné riešenie'!$129:$129</definedName>
    <definedName name="_xlnm.Print_Area" localSheetId="0">'Rekapitulácia stavby'!$D$4:$AO$76,'Rekapitulácia stavby'!$C$82:$AQ$96</definedName>
    <definedName name="_xlnm.Print_Area" localSheetId="1">'SO 01 - Stavebné riešenie'!$C$4:$J$76,'SO 01 - Stavebné riešenie'!$C$82:$J$111,'SO 01 - Stavebné riešenie'!$C$117:$J$239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T177" i="2"/>
  <c r="R178" i="2"/>
  <c r="R177" i="2"/>
  <c r="P178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F124" i="2"/>
  <c r="E122" i="2"/>
  <c r="F89" i="2"/>
  <c r="E87" i="2"/>
  <c r="J24" i="2"/>
  <c r="E24" i="2"/>
  <c r="J92" i="2" s="1"/>
  <c r="J23" i="2"/>
  <c r="J21" i="2"/>
  <c r="E21" i="2"/>
  <c r="J126" i="2" s="1"/>
  <c r="J20" i="2"/>
  <c r="J18" i="2"/>
  <c r="E18" i="2"/>
  <c r="F127" i="2" s="1"/>
  <c r="J17" i="2"/>
  <c r="J15" i="2"/>
  <c r="E15" i="2"/>
  <c r="F126" i="2" s="1"/>
  <c r="J14" i="2"/>
  <c r="J89" i="2"/>
  <c r="E7" i="2"/>
  <c r="E120" i="2" s="1"/>
  <c r="L90" i="1"/>
  <c r="AM90" i="1"/>
  <c r="AM89" i="1"/>
  <c r="L89" i="1"/>
  <c r="AM87" i="1"/>
  <c r="L87" i="1"/>
  <c r="L85" i="1"/>
  <c r="BK239" i="2"/>
  <c r="BK238" i="2"/>
  <c r="J235" i="2"/>
  <c r="J234" i="2"/>
  <c r="J232" i="2"/>
  <c r="J230" i="2"/>
  <c r="BK223" i="2"/>
  <c r="BK219" i="2"/>
  <c r="BK216" i="2"/>
  <c r="J215" i="2"/>
  <c r="BK214" i="2"/>
  <c r="BK211" i="2"/>
  <c r="J208" i="2"/>
  <c r="J207" i="2"/>
  <c r="J204" i="2"/>
  <c r="BK203" i="2"/>
  <c r="BK201" i="2"/>
  <c r="BK197" i="2"/>
  <c r="J196" i="2"/>
  <c r="BK195" i="2"/>
  <c r="J192" i="2"/>
  <c r="J190" i="2"/>
  <c r="BK188" i="2"/>
  <c r="BK187" i="2"/>
  <c r="J186" i="2"/>
  <c r="J184" i="2"/>
  <c r="J183" i="2"/>
  <c r="BK181" i="2"/>
  <c r="J178" i="2"/>
  <c r="J172" i="2"/>
  <c r="BK171" i="2"/>
  <c r="BK170" i="2"/>
  <c r="J165" i="2"/>
  <c r="BK161" i="2"/>
  <c r="BK159" i="2"/>
  <c r="BK157" i="2"/>
  <c r="J156" i="2"/>
  <c r="J154" i="2"/>
  <c r="BK149" i="2"/>
  <c r="J148" i="2"/>
  <c r="J146" i="2"/>
  <c r="J145" i="2"/>
  <c r="BK143" i="2"/>
  <c r="J142" i="2"/>
  <c r="J140" i="2"/>
  <c r="J138" i="2"/>
  <c r="J137" i="2"/>
  <c r="J136" i="2"/>
  <c r="BK134" i="2"/>
  <c r="BK133" i="2"/>
  <c r="AS94" i="1"/>
  <c r="J239" i="2"/>
  <c r="J238" i="2"/>
  <c r="BK236" i="2"/>
  <c r="BK232" i="2"/>
  <c r="J229" i="2"/>
  <c r="BK227" i="2"/>
  <c r="J226" i="2"/>
  <c r="BK225" i="2"/>
  <c r="J221" i="2"/>
  <c r="J217" i="2"/>
  <c r="BK213" i="2"/>
  <c r="BK212" i="2"/>
  <c r="BK209" i="2"/>
  <c r="BK207" i="2"/>
  <c r="J205" i="2"/>
  <c r="BK202" i="2"/>
  <c r="J201" i="2"/>
  <c r="J200" i="2"/>
  <c r="J199" i="2"/>
  <c r="J197" i="2"/>
  <c r="J195" i="2"/>
  <c r="J193" i="2"/>
  <c r="J191" i="2"/>
  <c r="J176" i="2"/>
  <c r="BK174" i="2"/>
  <c r="J173" i="2"/>
  <c r="J170" i="2"/>
  <c r="J169" i="2"/>
  <c r="BK168" i="2"/>
  <c r="J167" i="2"/>
  <c r="BK166" i="2"/>
  <c r="BK165" i="2"/>
  <c r="BK164" i="2"/>
  <c r="J163" i="2"/>
  <c r="J162" i="2"/>
  <c r="J161" i="2"/>
  <c r="J160" i="2"/>
  <c r="BK156" i="2"/>
  <c r="J155" i="2"/>
  <c r="BK152" i="2"/>
  <c r="J150" i="2"/>
  <c r="J149" i="2"/>
  <c r="J143" i="2"/>
  <c r="BK141" i="2"/>
  <c r="BK140" i="2"/>
  <c r="J139" i="2"/>
  <c r="BK137" i="2"/>
  <c r="BK135" i="2"/>
  <c r="J237" i="2"/>
  <c r="J236" i="2"/>
  <c r="BK234" i="2"/>
  <c r="BK231" i="2"/>
  <c r="BK230" i="2"/>
  <c r="BK226" i="2"/>
  <c r="J219" i="2"/>
  <c r="BK217" i="2"/>
  <c r="J216" i="2"/>
  <c r="BK215" i="2"/>
  <c r="J214" i="2"/>
  <c r="J213" i="2"/>
  <c r="J211" i="2"/>
  <c r="BK208" i="2"/>
  <c r="BK205" i="2"/>
  <c r="BK204" i="2"/>
  <c r="J203" i="2"/>
  <c r="J202" i="2"/>
  <c r="BK199" i="2"/>
  <c r="J198" i="2"/>
  <c r="BK196" i="2"/>
  <c r="BK194" i="2"/>
  <c r="BK191" i="2"/>
  <c r="BK190" i="2"/>
  <c r="J188" i="2"/>
  <c r="J187" i="2"/>
  <c r="BK186" i="2"/>
  <c r="BK183" i="2"/>
  <c r="BK182" i="2"/>
  <c r="J181" i="2"/>
  <c r="BK176" i="2"/>
  <c r="BK175" i="2"/>
  <c r="BK173" i="2"/>
  <c r="BK172" i="2"/>
  <c r="BK169" i="2"/>
  <c r="BK167" i="2"/>
  <c r="J164" i="2"/>
  <c r="BK162" i="2"/>
  <c r="BK160" i="2"/>
  <c r="J158" i="2"/>
  <c r="BK155" i="2"/>
  <c r="BK154" i="2"/>
  <c r="J153" i="2"/>
  <c r="J152" i="2"/>
  <c r="BK151" i="2"/>
  <c r="BK148" i="2"/>
  <c r="BK146" i="2"/>
  <c r="BK145" i="2"/>
  <c r="J144" i="2"/>
  <c r="BK142" i="2"/>
  <c r="J141" i="2"/>
  <c r="BK139" i="2"/>
  <c r="BK136" i="2"/>
  <c r="J134" i="2"/>
  <c r="BK237" i="2"/>
  <c r="BK235" i="2"/>
  <c r="J231" i="2"/>
  <c r="BK229" i="2"/>
  <c r="J227" i="2"/>
  <c r="J225" i="2"/>
  <c r="J223" i="2"/>
  <c r="BK221" i="2"/>
  <c r="J212" i="2"/>
  <c r="J209" i="2"/>
  <c r="BK200" i="2"/>
  <c r="BK198" i="2"/>
  <c r="J194" i="2"/>
  <c r="BK193" i="2"/>
  <c r="BK192" i="2"/>
  <c r="BK184" i="2"/>
  <c r="J182" i="2"/>
  <c r="BK178" i="2"/>
  <c r="J175" i="2"/>
  <c r="J174" i="2"/>
  <c r="J171" i="2"/>
  <c r="J168" i="2"/>
  <c r="J166" i="2"/>
  <c r="BK163" i="2"/>
  <c r="J159" i="2"/>
  <c r="BK158" i="2"/>
  <c r="J157" i="2"/>
  <c r="BK153" i="2"/>
  <c r="J151" i="2"/>
  <c r="BK150" i="2"/>
  <c r="BK144" i="2"/>
  <c r="BK138" i="2"/>
  <c r="J135" i="2"/>
  <c r="J133" i="2"/>
  <c r="BK132" i="2" l="1"/>
  <c r="R132" i="2"/>
  <c r="R131" i="2" s="1"/>
  <c r="R147" i="2"/>
  <c r="P180" i="2"/>
  <c r="BK185" i="2"/>
  <c r="J185" i="2" s="1"/>
  <c r="J103" i="2" s="1"/>
  <c r="R185" i="2"/>
  <c r="R189" i="2"/>
  <c r="BK210" i="2"/>
  <c r="J210" i="2"/>
  <c r="J106" i="2" s="1"/>
  <c r="P206" i="2"/>
  <c r="BK147" i="2"/>
  <c r="J147" i="2"/>
  <c r="J99" i="2" s="1"/>
  <c r="P147" i="2"/>
  <c r="T180" i="2"/>
  <c r="P185" i="2"/>
  <c r="T185" i="2"/>
  <c r="P189" i="2"/>
  <c r="BK206" i="2"/>
  <c r="J206" i="2"/>
  <c r="J105" i="2" s="1"/>
  <c r="T206" i="2"/>
  <c r="R210" i="2"/>
  <c r="BK218" i="2"/>
  <c r="J218" i="2" s="1"/>
  <c r="J107" i="2" s="1"/>
  <c r="T218" i="2"/>
  <c r="P132" i="2"/>
  <c r="P131" i="2" s="1"/>
  <c r="T132" i="2"/>
  <c r="T147" i="2"/>
  <c r="BK180" i="2"/>
  <c r="J180" i="2" s="1"/>
  <c r="J102" i="2" s="1"/>
  <c r="R180" i="2"/>
  <c r="BK189" i="2"/>
  <c r="J189" i="2" s="1"/>
  <c r="J104" i="2" s="1"/>
  <c r="T189" i="2"/>
  <c r="R206" i="2"/>
  <c r="P210" i="2"/>
  <c r="T210" i="2"/>
  <c r="P218" i="2"/>
  <c r="R218" i="2"/>
  <c r="BK224" i="2"/>
  <c r="J224" i="2"/>
  <c r="J108" i="2"/>
  <c r="P224" i="2"/>
  <c r="R224" i="2"/>
  <c r="T224" i="2"/>
  <c r="BK228" i="2"/>
  <c r="J228" i="2"/>
  <c r="J109" i="2" s="1"/>
  <c r="P228" i="2"/>
  <c r="R228" i="2"/>
  <c r="T228" i="2"/>
  <c r="BK233" i="2"/>
  <c r="J233" i="2"/>
  <c r="J110" i="2"/>
  <c r="P233" i="2"/>
  <c r="R233" i="2"/>
  <c r="T233" i="2"/>
  <c r="J91" i="2"/>
  <c r="J124" i="2"/>
  <c r="J127" i="2"/>
  <c r="BF134" i="2"/>
  <c r="BF137" i="2"/>
  <c r="BF146" i="2"/>
  <c r="BF151" i="2"/>
  <c r="BF156" i="2"/>
  <c r="BF165" i="2"/>
  <c r="BF173" i="2"/>
  <c r="BF176" i="2"/>
  <c r="BF178" i="2"/>
  <c r="BF197" i="2"/>
  <c r="BF207" i="2"/>
  <c r="BF211" i="2"/>
  <c r="BF223" i="2"/>
  <c r="BF237" i="2"/>
  <c r="E85" i="2"/>
  <c r="F91" i="2"/>
  <c r="BF133" i="2"/>
  <c r="BF135" i="2"/>
  <c r="BF141" i="2"/>
  <c r="BF145" i="2"/>
  <c r="BF152" i="2"/>
  <c r="BF155" i="2"/>
  <c r="BF157" i="2"/>
  <c r="BF159" i="2"/>
  <c r="BF161" i="2"/>
  <c r="BF163" i="2"/>
  <c r="BF172" i="2"/>
  <c r="BF181" i="2"/>
  <c r="BF184" i="2"/>
  <c r="BF186" i="2"/>
  <c r="BF188" i="2"/>
  <c r="BF195" i="2"/>
  <c r="BF209" i="2"/>
  <c r="BF213" i="2"/>
  <c r="BF215" i="2"/>
  <c r="BF217" i="2"/>
  <c r="BF221" i="2"/>
  <c r="BF234" i="2"/>
  <c r="BF235" i="2"/>
  <c r="BF236" i="2"/>
  <c r="F92" i="2"/>
  <c r="BF136" i="2"/>
  <c r="BF138" i="2"/>
  <c r="BF142" i="2"/>
  <c r="BF143" i="2"/>
  <c r="BF149" i="2"/>
  <c r="BF166" i="2"/>
  <c r="BF169" i="2"/>
  <c r="BF175" i="2"/>
  <c r="BF190" i="2"/>
  <c r="BF191" i="2"/>
  <c r="BF192" i="2"/>
  <c r="BF193" i="2"/>
  <c r="BF196" i="2"/>
  <c r="BF198" i="2"/>
  <c r="BF199" i="2"/>
  <c r="BF200" i="2"/>
  <c r="BF204" i="2"/>
  <c r="BF205" i="2"/>
  <c r="BF208" i="2"/>
  <c r="BF214" i="2"/>
  <c r="BF216" i="2"/>
  <c r="BF219" i="2"/>
  <c r="BF225" i="2"/>
  <c r="BF227" i="2"/>
  <c r="BF230" i="2"/>
  <c r="BF231" i="2"/>
  <c r="BK177" i="2"/>
  <c r="J177" i="2"/>
  <c r="J100" i="2"/>
  <c r="BF139" i="2"/>
  <c r="BF140" i="2"/>
  <c r="BF144" i="2"/>
  <c r="BF148" i="2"/>
  <c r="BF150" i="2"/>
  <c r="BF153" i="2"/>
  <c r="BF154" i="2"/>
  <c r="BF158" i="2"/>
  <c r="BF160" i="2"/>
  <c r="BF162" i="2"/>
  <c r="BF164" i="2"/>
  <c r="BF167" i="2"/>
  <c r="BF168" i="2"/>
  <c r="BF170" i="2"/>
  <c r="BF171" i="2"/>
  <c r="BF174" i="2"/>
  <c r="BF182" i="2"/>
  <c r="BF183" i="2"/>
  <c r="BF187" i="2"/>
  <c r="BF194" i="2"/>
  <c r="BF201" i="2"/>
  <c r="BF202" i="2"/>
  <c r="BF203" i="2"/>
  <c r="BF212" i="2"/>
  <c r="BF226" i="2"/>
  <c r="BF229" i="2"/>
  <c r="BF232" i="2"/>
  <c r="BF238" i="2"/>
  <c r="BF239" i="2"/>
  <c r="F33" i="2"/>
  <c r="AZ95" i="1" s="1"/>
  <c r="AZ94" i="1" s="1"/>
  <c r="W29" i="1" s="1"/>
  <c r="J33" i="2"/>
  <c r="AV95" i="1" s="1"/>
  <c r="F35" i="2"/>
  <c r="BB95" i="1"/>
  <c r="BB94" i="1" s="1"/>
  <c r="AX94" i="1" s="1"/>
  <c r="F36" i="2"/>
  <c r="BC95" i="1"/>
  <c r="BC94" i="1" s="1"/>
  <c r="W32" i="1" s="1"/>
  <c r="F37" i="2"/>
  <c r="BD95" i="1"/>
  <c r="BD94" i="1" s="1"/>
  <c r="W33" i="1" s="1"/>
  <c r="P179" i="2" l="1"/>
  <c r="P130" i="2" s="1"/>
  <c r="AU95" i="1" s="1"/>
  <c r="AU94" i="1" s="1"/>
  <c r="BK131" i="2"/>
  <c r="J131" i="2"/>
  <c r="J97" i="2"/>
  <c r="R179" i="2"/>
  <c r="R130" i="2" s="1"/>
  <c r="T179" i="2"/>
  <c r="T131" i="2"/>
  <c r="J132" i="2"/>
  <c r="J98" i="2"/>
  <c r="BK179" i="2"/>
  <c r="J179" i="2" s="1"/>
  <c r="J101" i="2" s="1"/>
  <c r="F34" i="2"/>
  <c r="BA95" i="1" s="1"/>
  <c r="BA94" i="1" s="1"/>
  <c r="W30" i="1" s="1"/>
  <c r="AY94" i="1"/>
  <c r="AV94" i="1"/>
  <c r="AK29" i="1"/>
  <c r="J34" i="2"/>
  <c r="AW95" i="1"/>
  <c r="AT95" i="1" s="1"/>
  <c r="W31" i="1"/>
  <c r="T130" i="2" l="1"/>
  <c r="BK130" i="2"/>
  <c r="J130" i="2"/>
  <c r="J30" i="2"/>
  <c r="AG95" i="1" s="1"/>
  <c r="AG94" i="1" s="1"/>
  <c r="AW94" i="1"/>
  <c r="AK30" i="1"/>
  <c r="AN95" i="1" l="1"/>
  <c r="J96" i="2"/>
  <c r="J39" i="2"/>
  <c r="AT94" i="1"/>
  <c r="AK26" i="1"/>
  <c r="AK35" i="1" s="1"/>
  <c r="AN94" i="1" l="1"/>
</calcChain>
</file>

<file path=xl/sharedStrings.xml><?xml version="1.0" encoding="utf-8"?>
<sst xmlns="http://schemas.openxmlformats.org/spreadsheetml/2006/main" count="1659" uniqueCount="476">
  <si>
    <t>Export Komplet</t>
  </si>
  <si>
    <t/>
  </si>
  <si>
    <t>2.0</t>
  </si>
  <si>
    <t>False</t>
  </si>
  <si>
    <t>{aa179ab4-bb7c-4705-8f77-af37f994d294}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</si>
  <si>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</si>
  <si>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</si>
  <si>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</si>
  <si>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</si>
  <si>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</si>
  <si>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</si>
  <si>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</si>
  <si>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</si>
  <si>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</si>
  <si>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</si>
  <si>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</si>
  <si>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</si>
  <si>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</si>
  <si>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</si>
  <si>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</si>
  <si>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</si>
  <si>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Akadémia ozbrojených síl gen.M.R.Štefánika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</si>
  <si>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</si>
  <si>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</si>
  <si>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</si>
  <si>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</si>
  <si>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</si>
  <si>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</si>
  <si>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</si>
  <si>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</si>
  <si>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</si>
  <si>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</si>
  <si>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</si>
  <si>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</si>
  <si>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</si>
  <si>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</si>
  <si>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</si>
  <si>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</si>
  <si>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</si>
  <si>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</si>
  <si>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</si>
  <si>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</si>
  <si>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</si>
  <si>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</si>
  <si>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</si>
  <si>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</si>
  <si>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</si>
  <si>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</si>
  <si>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</si>
  <si>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</si>
  <si>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</si>
  <si>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</si>
  <si>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</si>
  <si>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</si>
  <si>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</si>
  <si>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</si>
  <si>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</si>
  <si>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</si>
  <si>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</si>
  <si>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</si>
  <si>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</si>
  <si>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</si>
  <si>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</si>
  <si>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</si>
  <si>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</si>
  <si>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</si>
  <si>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</si>
  <si>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</si>
  <si>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</si>
  <si>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</si>
  <si>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</si>
  <si>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</si>
  <si>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</si>
  <si>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</si>
  <si>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</si>
  <si>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</si>
  <si>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Stavebné riešenie</t>
  </si>
  <si>
    <t>STA</t>
  </si>
  <si>
    <t>1</t>
  </si>
  <si>
    <t>{bd325b01-81e6-424b-ae17-3abb05e71def}</t>
  </si>
  <si>
    <t>KRYCÍ LIST ROZPOČTU</t>
  </si>
  <si>
    <t>Objekt:</t>
  </si>
  <si>
    <t>SO 01 - Stavebné riešenie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</si>
  <si>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</si>
  <si>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</si>
  <si>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</si>
  <si>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</si>
  <si>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</si>
  <si>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</si>
  <si>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6 - Úpravy povrchov, podlahy, osadenie   </t>
  </si>
  <si>
    <t xml:space="preserve">    9 - Ostatné konštrukcie a práce-búranie</t>
  </si>
  <si>
    <t xml:space="preserve">    99 - Presun hmôt HSV   </t>
  </si>
  <si>
    <t xml:space="preserve">PSV - Práce a dodávky PSV   </t>
  </si>
  <si>
    <t xml:space="preserve">    721 - Zdravotechnika - vnútorná kanalizácia   </t>
  </si>
  <si>
    <t xml:space="preserve">    763 - Konštrukcie - drevostavby   </t>
  </si>
  <si>
    <t xml:space="preserve">    766 - Konštrukcie stolárske</t>
  </si>
  <si>
    <t xml:space="preserve">    771 - Podlahy z dlaždíc   </t>
  </si>
  <si>
    <t xml:space="preserve">    776 - Podlahy povlakové</t>
  </si>
  <si>
    <t xml:space="preserve">    777 - Podlahy syntetické   </t>
  </si>
  <si>
    <t xml:space="preserve">    781 - Obklady   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</si>
  <si>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</si>
  <si>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</si>
  <si>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</si>
  <si>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</si>
  <si>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</si>
  <si>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</si>
  <si>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</si>
  <si>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</si>
  <si>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</si>
  <si>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</si>
  <si>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</si>
  <si>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</si>
  <si>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</si>
  <si>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</si>
  <si>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</si>
  <si>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</si>
  <si>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</si>
  <si>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6</t>
  </si>
  <si>
    <t xml:space="preserve">Úpravy povrchov, podlahy, osadenie   </t>
  </si>
  <si>
    <t>K</t>
  </si>
  <si>
    <t>611422231.S</t>
  </si>
  <si>
    <t>Oprava vnútorných vápenných omietok stropov železobetónových rebrových, opravovaná plocha nad 5 do 10 %, štuková (1.pp)</t>
  </si>
  <si>
    <t>m2</t>
  </si>
  <si>
    <t>4</t>
  </si>
  <si>
    <t>2</t>
  </si>
  <si>
    <t>611421431.S</t>
  </si>
  <si>
    <t>Oprava vnútorných vápenných omietok stropov, opravovaná plocha nad 30 do 50 % štukových (1.np)</t>
  </si>
  <si>
    <t>3</t>
  </si>
  <si>
    <t>611460112.S</t>
  </si>
  <si>
    <t>Príprava vnútorného podkladu stropov na betónové podklady kontaktným mostíkom</t>
  </si>
  <si>
    <t>611460208.S</t>
  </si>
  <si>
    <t>Vnútorná omietka stropov zo suchých zmesí vápenná</t>
  </si>
  <si>
    <t>8</t>
  </si>
  <si>
    <t>5</t>
  </si>
  <si>
    <t>612421231.S</t>
  </si>
  <si>
    <t>Oprava vnútorných vápenných omietok stien, opravovaná plocha nad 5 do 10 %,štuková (1.pp)</t>
  </si>
  <si>
    <t>10</t>
  </si>
  <si>
    <t>612421431.S</t>
  </si>
  <si>
    <t>Oprava vnútorných vápenných omietok stien, opravovaná plocha nad 30 do 50 % štukových (1.np)</t>
  </si>
  <si>
    <t>12</t>
  </si>
  <si>
    <t>7</t>
  </si>
  <si>
    <t>612460112.S</t>
  </si>
  <si>
    <t>Príprava vnútorného podkladu stien na betónové podklady kontaktným mostíkom</t>
  </si>
  <si>
    <t>14</t>
  </si>
  <si>
    <t>612460208.S</t>
  </si>
  <si>
    <t>Vnútorná omietka stien zo suchých zmesí vápenná</t>
  </si>
  <si>
    <t>16</t>
  </si>
  <si>
    <t>9</t>
  </si>
  <si>
    <t>612462314</t>
  </si>
  <si>
    <t>Vnútorná sanačná omietka stien weber.san podhoz WTA, krytie 100% (časť sokla 1.pp)</t>
  </si>
  <si>
    <t>18</t>
  </si>
  <si>
    <t>612462325</t>
  </si>
  <si>
    <t>Vnútorná jadrová sanačná omietka stien weber.san presto 200, hr. 30 mm (časť sokla 1.pp)</t>
  </si>
  <si>
    <t>11</t>
  </si>
  <si>
    <t>612462313</t>
  </si>
  <si>
    <t>Vnútorná vrchná sanačná omietka stien weber.san sanační WTA, hr. 10 mm (časť sokla 1.pp)</t>
  </si>
  <si>
    <t>22</t>
  </si>
  <si>
    <t>632001051.S</t>
  </si>
  <si>
    <t>Zhotovenie jednonásobného penetračného náteru pre potery a stierky</t>
  </si>
  <si>
    <t>24</t>
  </si>
  <si>
    <t>13</t>
  </si>
  <si>
    <t>M</t>
  </si>
  <si>
    <t>585520008700.S</t>
  </si>
  <si>
    <t>Penetračný náter na nasiakavé podklady pod potery, samonivelizačné hmoty a stavebné lepidlá</t>
  </si>
  <si>
    <t>kg</t>
  </si>
  <si>
    <t>26</t>
  </si>
  <si>
    <t>632452684.S</t>
  </si>
  <si>
    <t>Cementová samonivelizačná stierka, pevnosti v tlaku 30 MPa, hr. 5 mm</t>
  </si>
  <si>
    <t>28</t>
  </si>
  <si>
    <t>Ostatné konštrukcie a práce-búranie</t>
  </si>
  <si>
    <t>15</t>
  </si>
  <si>
    <t>941955003.S</t>
  </si>
  <si>
    <t>Lešenie ľahké pracovné pomocné s výškou lešeňovej podlahy nad 1,90 do 2,50 m</t>
  </si>
  <si>
    <t>30</t>
  </si>
  <si>
    <t>952901111.S</t>
  </si>
  <si>
    <t>Vyčistenie budov pri výške podlaží do 4 m</t>
  </si>
  <si>
    <t>32</t>
  </si>
  <si>
    <t>17</t>
  </si>
  <si>
    <t>962031132</t>
  </si>
  <si>
    <t>Búranie priečok alebo vybúranie otvorov plochy nad 4 m2 z tehál pálených, plných alebo dutých hr. do 150 mm</t>
  </si>
  <si>
    <t>34</t>
  </si>
  <si>
    <t>965042141</t>
  </si>
  <si>
    <t>Búranie podkladov pod dlažby, betón hr.do 100 mm, plochy nad 4 m2</t>
  </si>
  <si>
    <t>m3</t>
  </si>
  <si>
    <t>36</t>
  </si>
  <si>
    <t>19</t>
  </si>
  <si>
    <t>965081712</t>
  </si>
  <si>
    <t>Búranie dlažieb, bez podklad. lôžka z  keramických dlaždíc hr. do 10 mm vrátane sokla</t>
  </si>
  <si>
    <t>38</t>
  </si>
  <si>
    <t>968061125.S</t>
  </si>
  <si>
    <t>Vyvesenie dreveného dverného krídla do suti plochy do 2 m2, -0,02400t</t>
  </si>
  <si>
    <t>ks</t>
  </si>
  <si>
    <t>40</t>
  </si>
  <si>
    <t>21</t>
  </si>
  <si>
    <t>968072455</t>
  </si>
  <si>
    <t>Vybúranie kovových dverových zárubní plochy do 2 m2</t>
  </si>
  <si>
    <t>42</t>
  </si>
  <si>
    <t>971033431</t>
  </si>
  <si>
    <t>Vybúranie otvoru v murive tehl. plochy do 0,25 m2 hr. do 150 mm</t>
  </si>
  <si>
    <t>44</t>
  </si>
  <si>
    <t>23</t>
  </si>
  <si>
    <t>971033531</t>
  </si>
  <si>
    <t>Vybúranie otvorov v murive tehl. plochy do 1 m2 hr. do 150 mm</t>
  </si>
  <si>
    <t>46</t>
  </si>
  <si>
    <t>971033561</t>
  </si>
  <si>
    <t>Vybúranie otvorov v murive tehl. plochy do 1 m2 hr. do 600 mm</t>
  </si>
  <si>
    <t>48</t>
  </si>
  <si>
    <t>25</t>
  </si>
  <si>
    <t>971033631</t>
  </si>
  <si>
    <t>Vybúranie otvorov v murive tehl. plochy do 4 m2 hr. do 150 mm</t>
  </si>
  <si>
    <t>50</t>
  </si>
  <si>
    <t>971052241</t>
  </si>
  <si>
    <t>Vybúranie otvoru v želzobetónových stropoch, priečkach a stenách plochy do 0,0225 m2, do 300 mm</t>
  </si>
  <si>
    <t>52</t>
  </si>
  <si>
    <t>27</t>
  </si>
  <si>
    <t>971052341</t>
  </si>
  <si>
    <t>Vybúranie otvoru v želzobetónových stropoch, priečkach a stenách plochy do 0,09 m2, do 300 mm</t>
  </si>
  <si>
    <t>54</t>
  </si>
  <si>
    <t>971052551</t>
  </si>
  <si>
    <t>Vybúranie otvoru v želzobetónových stropoch, priečkach a stenách plochy do 1 m2, hr. do 600 mm</t>
  </si>
  <si>
    <t>56</t>
  </si>
  <si>
    <t>29</t>
  </si>
  <si>
    <t>978013191.S</t>
  </si>
  <si>
    <t>Otlčenie omietok stien vnútorných vápenných alebo vápennocementových v rozsahu do 100 %,  -0,04600t</t>
  </si>
  <si>
    <t>58</t>
  </si>
  <si>
    <t>978059511</t>
  </si>
  <si>
    <t>Odsekanie a odobratie obkladov stien z obkladačiek vnútorných vrátane podkladovej omietky</t>
  </si>
  <si>
    <t>60</t>
  </si>
  <si>
    <t>31</t>
  </si>
  <si>
    <t>721140802</t>
  </si>
  <si>
    <t>Demontáž potrubia odpadového alebo dažďového do DN 100</t>
  </si>
  <si>
    <t>m</t>
  </si>
  <si>
    <t>62</t>
  </si>
  <si>
    <t>721220802-R</t>
  </si>
  <si>
    <t>Demontáž podlahových vpustí</t>
  </si>
  <si>
    <t>64</t>
  </si>
  <si>
    <t>33</t>
  </si>
  <si>
    <t>725410821-R</t>
  </si>
  <si>
    <t>Demontáž podlahového žľabu</t>
  </si>
  <si>
    <t>66</t>
  </si>
  <si>
    <t>722250000-R</t>
  </si>
  <si>
    <t>Demontáž hydrantového systému s tvarovo stálou hadicou</t>
  </si>
  <si>
    <t>súb.</t>
  </si>
  <si>
    <t>68</t>
  </si>
  <si>
    <t>35</t>
  </si>
  <si>
    <t>725110811-R</t>
  </si>
  <si>
    <t>Demontáž sanitárnych zariaďovacích predmetov</t>
  </si>
  <si>
    <t>kpl</t>
  </si>
  <si>
    <t>70</t>
  </si>
  <si>
    <t>735151832-R</t>
  </si>
  <si>
    <t>Demontáž vykurovacích telies</t>
  </si>
  <si>
    <t>72</t>
  </si>
  <si>
    <t>37</t>
  </si>
  <si>
    <t>979011111</t>
  </si>
  <si>
    <t>Zvislá doprava sutiny a vybúraných hmôt za prvé podlažie nad alebo pod základným podlažím</t>
  </si>
  <si>
    <t>t</t>
  </si>
  <si>
    <t>74</t>
  </si>
  <si>
    <t>979081111</t>
  </si>
  <si>
    <t>Odvoz sutiny a vybúraných hmôt na skládku do 1 km</t>
  </si>
  <si>
    <t>76</t>
  </si>
  <si>
    <t>39</t>
  </si>
  <si>
    <t>979081121</t>
  </si>
  <si>
    <t>Odvoz sutiny a vybúraných hmôt na skládku za každý ďalší 1 km</t>
  </si>
  <si>
    <t>78</t>
  </si>
  <si>
    <t>979082111</t>
  </si>
  <si>
    <t>Vnútrostavenisková doprava sutiny a vybúraných hmôt do 10 m</t>
  </si>
  <si>
    <t>80</t>
  </si>
  <si>
    <t>41</t>
  </si>
  <si>
    <t>979082121</t>
  </si>
  <si>
    <t>Vnútrostavenisková doprava sutiny a vybúraných hmôt za každých ďalších 5 m</t>
  </si>
  <si>
    <t>82</t>
  </si>
  <si>
    <t>979087112</t>
  </si>
  <si>
    <t>Nakladanie na dopravný prostriedok pre vodorovnú dopravu sutiny</t>
  </si>
  <si>
    <t>84</t>
  </si>
  <si>
    <t>43</t>
  </si>
  <si>
    <t>979089012</t>
  </si>
  <si>
    <t>Poplatok za skladovanie - betón, tehly, dlaždice (17 01 ), ostatné</t>
  </si>
  <si>
    <t>86</t>
  </si>
  <si>
    <t>99</t>
  </si>
  <si>
    <t xml:space="preserve">Presun hmôt HSV   </t>
  </si>
  <si>
    <t>999281111</t>
  </si>
  <si>
    <t>Presun hmôt pre opravy a údržbu objektov vrátane vonkajších plášťov výšky do 25 m</t>
  </si>
  <si>
    <t>88</t>
  </si>
  <si>
    <t>PSV</t>
  </si>
  <si>
    <t xml:space="preserve">Práce a dodávky PSV   </t>
  </si>
  <si>
    <t>721</t>
  </si>
  <si>
    <t xml:space="preserve">Zdravotechnika - vnútorná kanalizácia   </t>
  </si>
  <si>
    <t>45</t>
  </si>
  <si>
    <t>721229023.R</t>
  </si>
  <si>
    <t>Montáž podlahového odtokového hygienického žlabu a vpustov vrátane príslušenstva</t>
  </si>
  <si>
    <t>90</t>
  </si>
  <si>
    <t>552/UNI1</t>
  </si>
  <si>
    <t>ACO hyg.žľ.W200/170 L1000/970 H60/50 D125, rošt mriežka L15, gula 142, zvislý odtok DN70, kal.kôš, 1.4301</t>
  </si>
  <si>
    <t>92</t>
  </si>
  <si>
    <t>47</t>
  </si>
  <si>
    <t>552/UNI2</t>
  </si>
  <si>
    <t>ACO hyg.žľ.W300/270 L1500/1470 H60/50 D142, rošt mriežka L15, gula 157, zvislý odtok DN100, kal.kôš, 1.4301</t>
  </si>
  <si>
    <t>94</t>
  </si>
  <si>
    <t>998721202.S</t>
  </si>
  <si>
    <t>Presun hmôt pre vnútornú kanalizáciu v objektoch výšky nad 6 do 12 m</t>
  </si>
  <si>
    <t>%</t>
  </si>
  <si>
    <t>96</t>
  </si>
  <si>
    <t>763</t>
  </si>
  <si>
    <t xml:space="preserve">Konštrukcie - drevostavby   </t>
  </si>
  <si>
    <t>49</t>
  </si>
  <si>
    <t>763120011</t>
  </si>
  <si>
    <t>Sadrokartónová inštalačná predstena pre dažďové zvody, dvojité opláštenie, doska RB 12,5 mm</t>
  </si>
  <si>
    <t>98</t>
  </si>
  <si>
    <t>763135035</t>
  </si>
  <si>
    <t>Kazetový podhľad Rigips 600 x 600 mm, hrana A, konštrukcia viditeľná, doska Gyptone Base biela</t>
  </si>
  <si>
    <t>100</t>
  </si>
  <si>
    <t>51</t>
  </si>
  <si>
    <t>998763403</t>
  </si>
  <si>
    <t>Presun hmôt pre sádrokartónové konštrukcie v stavbách(objektoch )výšky od 7 do 24 m</t>
  </si>
  <si>
    <t>102</t>
  </si>
  <si>
    <t>766</t>
  </si>
  <si>
    <t>Konštrukcie stolárske</t>
  </si>
  <si>
    <t>766662112.S</t>
  </si>
  <si>
    <t>Montáž dverového krídla otočného jednokrídlového poldrážkového, do existujúcej zárubne, vrátane kovania</t>
  </si>
  <si>
    <t>104</t>
  </si>
  <si>
    <t>53</t>
  </si>
  <si>
    <t>611900/1970</t>
  </si>
  <si>
    <t>Dvere vnútorné jednokrídlové, 900x1970 mm, povrch HPL laminát, mechanicky odolné plné</t>
  </si>
  <si>
    <t>106</t>
  </si>
  <si>
    <t>611800/1970</t>
  </si>
  <si>
    <t>Dvere vnútorné jednokrídlové, 800x1970 mm, povrch HPL laminát, mechanicky odolné plné</t>
  </si>
  <si>
    <t>108</t>
  </si>
  <si>
    <t>55</t>
  </si>
  <si>
    <t>611600/1970</t>
  </si>
  <si>
    <t>Dvere vnútorné jednokrídlové, 600x1970 mm, povrch HPL laminát, mechanicky odolné plné</t>
  </si>
  <si>
    <t>110</t>
  </si>
  <si>
    <t>549150000601</t>
  </si>
  <si>
    <t>Kovanie dverí rozetové, nehrdzavejúca oceľ, povrch nerez brúsený</t>
  </si>
  <si>
    <t>112</t>
  </si>
  <si>
    <t>57</t>
  </si>
  <si>
    <t>549PC4.1</t>
  </si>
  <si>
    <t>Kovanie dverí, cylindrická vložka</t>
  </si>
  <si>
    <t>114</t>
  </si>
  <si>
    <t>549PC4.9</t>
  </si>
  <si>
    <t>Kovanie dverí, WC zámok</t>
  </si>
  <si>
    <t>116</t>
  </si>
  <si>
    <t>59</t>
  </si>
  <si>
    <t>766662132.S</t>
  </si>
  <si>
    <t>Montáž dverového krídla otočného dvojkrídlového poldrážkového, do existujúcej zárubne, vrátane kovania</t>
  </si>
  <si>
    <t>118</t>
  </si>
  <si>
    <t>6111250/1970po</t>
  </si>
  <si>
    <t>Dvere vnútorné dvojkrídlové, 1250x1970 mm, povrch HPL laminát, mechanicky odolné plné, 2*podávacie okienko</t>
  </si>
  <si>
    <t>120</t>
  </si>
  <si>
    <t>61</t>
  </si>
  <si>
    <t>6111250/1970</t>
  </si>
  <si>
    <t>Dvere vnútorné dvojkrídlové, 1250x1970 mm, povrch HPL laminát, mechanicky odolné plné</t>
  </si>
  <si>
    <t>122</t>
  </si>
  <si>
    <t>124</t>
  </si>
  <si>
    <t>63</t>
  </si>
  <si>
    <t>126</t>
  </si>
  <si>
    <t>766662811.S</t>
  </si>
  <si>
    <t>Demontáž prahu dverí jednokrídlových,  -0,00100t</t>
  </si>
  <si>
    <t>128</t>
  </si>
  <si>
    <t>65</t>
  </si>
  <si>
    <t>766695212.S</t>
  </si>
  <si>
    <t>Montáž prahu dverí, jednokrídlových</t>
  </si>
  <si>
    <t>130</t>
  </si>
  <si>
    <t>611890003900.S</t>
  </si>
  <si>
    <t>Prah dubový, rôzna dĺžka, šírka 100 mm</t>
  </si>
  <si>
    <t>132</t>
  </si>
  <si>
    <t>67</t>
  </si>
  <si>
    <t>998766202.S</t>
  </si>
  <si>
    <t>Presun hmot pre konštrukcie stolárske v objektoch výšky nad 6 do 12 m</t>
  </si>
  <si>
    <t>134</t>
  </si>
  <si>
    <t>771</t>
  </si>
  <si>
    <t xml:space="preserve">Podlahy z dlaždíc   </t>
  </si>
  <si>
    <t>771576109.S</t>
  </si>
  <si>
    <t>Montáž podláh z dlaždíc keramických do tmelu flexibilného</t>
  </si>
  <si>
    <t>136</t>
  </si>
  <si>
    <t>69</t>
  </si>
  <si>
    <t>597740001600.S</t>
  </si>
  <si>
    <t>Dlaždice keramické</t>
  </si>
  <si>
    <t>138</t>
  </si>
  <si>
    <t>998771202.S</t>
  </si>
  <si>
    <t>Presun hmôt pre podlahy z dlaždíc v objektoch výšky nad 6 do 12 m</t>
  </si>
  <si>
    <t>140</t>
  </si>
  <si>
    <t>776</t>
  </si>
  <si>
    <t>Podlahy povlakové</t>
  </si>
  <si>
    <t>71</t>
  </si>
  <si>
    <t>776511820</t>
  </si>
  <si>
    <t>Odstránenie povlakových podláh z nášľapnej plochy lepených s podložkou,  -0,00100t</t>
  </si>
  <si>
    <t>142</t>
  </si>
  <si>
    <t>776560010.S</t>
  </si>
  <si>
    <t>Lepenie povlakových podláh z prírodného linolea</t>
  </si>
  <si>
    <t>144</t>
  </si>
  <si>
    <t>73</t>
  </si>
  <si>
    <t>284140001030.S</t>
  </si>
  <si>
    <t>Podlaha z prírodného linolea, hrúbka do 3,5 mm</t>
  </si>
  <si>
    <t>146</t>
  </si>
  <si>
    <t>776990105.S</t>
  </si>
  <si>
    <t>Vysávanie podkladu pred kladením povlakovýck podláh</t>
  </si>
  <si>
    <t>148</t>
  </si>
  <si>
    <t>75</t>
  </si>
  <si>
    <t>776990110.S</t>
  </si>
  <si>
    <t>Penetrovanie podkladu pred kladením povlakových podláh</t>
  </si>
  <si>
    <t>150</t>
  </si>
  <si>
    <t>776992127.1</t>
  </si>
  <si>
    <t>Vyspravenie podkladu nivelačnou stierkou hr.do  15 mm (pod vinylové podlahy)</t>
  </si>
  <si>
    <t>152</t>
  </si>
  <si>
    <t>77</t>
  </si>
  <si>
    <t>998776202.S</t>
  </si>
  <si>
    <t>Presun hmôt pre podlahy povlakové v objektoch výšky nad 6 do 12 m</t>
  </si>
  <si>
    <t>154</t>
  </si>
  <si>
    <t>777</t>
  </si>
  <si>
    <t xml:space="preserve">Podlahy syntetické   </t>
  </si>
  <si>
    <t>777110030</t>
  </si>
  <si>
    <t>Epoxidové protišmykové pojazdné podlahy skladov, suterénov a základových dosiek, vr.soklov vytiahnutím, Sikafloor 264</t>
  </si>
  <si>
    <t>156</t>
  </si>
  <si>
    <t>P</t>
  </si>
  <si>
    <t>Poznámka k položke:_x000D_
Poznámka k položke:_x000D_
 - celoplošné strojné otryskanie povrchu_x000D_
- po vysávanie podkladu priemyselným vysávačom   _x000D_
- zhotovenie technologických zámkov zarezaním   _x000D_
- vyplnenie dilatačných škár epoxidovou živicou SIKAFLOOR 160 + STELMITTEL T   _x000D_
- dodávka a aplikácia penetrácie podkladu SIKAFLOOR 160 s presypom_x000D_
- nivelácia povrchu v potrbnej hrúbke  _x000D_
- dodávka a aplikácia liatej finálnej epoxidovej úpravy podlahy , systém SIKAFLOOR 264_x000D_
- dodávka a aplikácia sokla v.10 cm vytiahnutím, systém SIKAFLOOR 264</t>
  </si>
  <si>
    <t>79</t>
  </si>
  <si>
    <t>777531010</t>
  </si>
  <si>
    <t>Polyuretánová samonivelačná stierka podláh do potravinárskych prevádzok, vr. soklov vytiahnutím, PURCEM 260</t>
  </si>
  <si>
    <t>158</t>
  </si>
  <si>
    <t>Poznámka k položke:_x000D_
Poznámka k položke: _x000D_
- otryskanie resp. prebrúsenie podkladu  _x000D_
- narezanie kotviacich drážok _x000D_
- vyplnenie dilatačných špár  epoxidovou živicou SIKAFLOOR 160 + STELMITTEL T  _x000D_
- dodávka a aplikácia záškrab  PURCEM 24  _x000D_
- prebrúsenie podkladu a následné povysávanie_x000D_
- nivelácia povrchu v potrebnej hrúbke  _x000D_
- dodávka a aplikácia finálnej nášľapnej nosnej vrstvy PURCEM 260_x000D_
- dodávka a aplikácia sokla v.10 cm vytiahnutím, PURCEM 260</t>
  </si>
  <si>
    <t>998777202.S</t>
  </si>
  <si>
    <t>Presun hmôt pre podlahy syntetické v objektoch výšky nad 6 do 12 m</t>
  </si>
  <si>
    <t>160</t>
  </si>
  <si>
    <t>781</t>
  </si>
  <si>
    <t xml:space="preserve">Obklady   </t>
  </si>
  <si>
    <t>81</t>
  </si>
  <si>
    <t>781445272.S</t>
  </si>
  <si>
    <t>Montáž obkladov vnútor. stien z obkladačiek kladených do tmelu flexibilného v obmedzenom priestore</t>
  </si>
  <si>
    <t>162</t>
  </si>
  <si>
    <t>597640002100.S</t>
  </si>
  <si>
    <t>Obkladačky keramické</t>
  </si>
  <si>
    <t>164</t>
  </si>
  <si>
    <t>83</t>
  </si>
  <si>
    <t>998781202.S</t>
  </si>
  <si>
    <t>Presun hmôt pre obklady keramické v objektoch výšky nad 6 do 12 m</t>
  </si>
  <si>
    <t>166</t>
  </si>
  <si>
    <t>783</t>
  </si>
  <si>
    <t>Nátery</t>
  </si>
  <si>
    <t>783201898-R</t>
  </si>
  <si>
    <t>Očistenie kov.doplnk.konštr.stavebných (zárubne CgU)</t>
  </si>
  <si>
    <t>168</t>
  </si>
  <si>
    <t>85</t>
  </si>
  <si>
    <t>783222100</t>
  </si>
  <si>
    <t>Nátery kov.stav.doplnk.konštr. syntetické farby šedej na vzduchu schnúce dvojnásobné</t>
  </si>
  <si>
    <t>170</t>
  </si>
  <si>
    <t>783812100.S</t>
  </si>
  <si>
    <t>Nátery olejové farby bielej omietok stien dvojnásobné 1x s emailovaním</t>
  </si>
  <si>
    <t>172</t>
  </si>
  <si>
    <t>87</t>
  </si>
  <si>
    <t>783812190.S</t>
  </si>
  <si>
    <t>Stierkovanie omietok stien a soklov napustením</t>
  </si>
  <si>
    <t>174</t>
  </si>
  <si>
    <t>784</t>
  </si>
  <si>
    <t>Maľby</t>
  </si>
  <si>
    <t>784410100</t>
  </si>
  <si>
    <t>Penetrovanie jednonásobné jemnozrnných podkladov výšky do 3,80 m</t>
  </si>
  <si>
    <t>176</t>
  </si>
  <si>
    <t>89</t>
  </si>
  <si>
    <t>784410200</t>
  </si>
  <si>
    <t>Mydlenie podkladu jednonásobné výšky do 3,80 m</t>
  </si>
  <si>
    <t>178</t>
  </si>
  <si>
    <t>784402802</t>
  </si>
  <si>
    <t>Odstránenie malieb oškrabaním, výšky nad 3,80 m</t>
  </si>
  <si>
    <t>180</t>
  </si>
  <si>
    <t>91</t>
  </si>
  <si>
    <t>784418011.S</t>
  </si>
  <si>
    <t>Zakrývanie otvorov, podláh a zariadení fóliou v miestnostiach alebo na schodisku</t>
  </si>
  <si>
    <t>182</t>
  </si>
  <si>
    <t>784452371</t>
  </si>
  <si>
    <t>Maľby stien z maliarskych zmesí Primalex Polar, ručne nanášané tónované dvojnásobné na jemnozrnný podklad výšky do 3,80 m</t>
  </si>
  <si>
    <t>184</t>
  </si>
  <si>
    <t>93</t>
  </si>
  <si>
    <t>784453371</t>
  </si>
  <si>
    <t>Maľby stropov z maliarskych zmesí Primalex Polar, ručne nanášané tónované dvojnásobné na jemnozrnný podklad výšky do 3,80 m</t>
  </si>
  <si>
    <t>186</t>
  </si>
  <si>
    <t>Úprava priestorov VZK500_AOS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</si>
</sst>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S10" sqref="S1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2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78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7"/>
      <c r="BE5" s="175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180" t="s">
        <v>475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7"/>
      <c r="BE6" s="176"/>
      <c r="BS6" s="14" t="s">
        <v>6</v>
      </c>
    </row>
    <row r="7" spans="1:74" s="1" customFormat="1" ht="12" customHeight="1">
      <c r="B7" s="17"/>
      <c r="D7" s="24" t="s">
        <v>14</v>
      </c>
      <c r="K7" s="22" t="s">
        <v>1</v>
      </c>
      <c r="AK7" s="24" t="s">
        <v>15</v>
      </c>
      <c r="AN7" s="22" t="s">
        <v>1</v>
      </c>
      <c r="AR7" s="17"/>
      <c r="BE7" s="176"/>
      <c r="BS7" s="14" t="s">
        <v>6</v>
      </c>
    </row>
    <row r="8" spans="1:74" s="1" customFormat="1" ht="12" customHeight="1">
      <c r="B8" s="17"/>
      <c r="D8" s="24" t="s">
        <v>16</v>
      </c>
      <c r="K8" s="22" t="s">
        <v>17</v>
      </c>
      <c r="AK8" s="24" t="s">
        <v>18</v>
      </c>
      <c r="AN8" s="25"/>
      <c r="AR8" s="17"/>
      <c r="BE8" s="176"/>
      <c r="BS8" s="14" t="s">
        <v>6</v>
      </c>
    </row>
    <row r="9" spans="1:74" s="1" customFormat="1" ht="14.45" customHeight="1">
      <c r="B9" s="17"/>
      <c r="AR9" s="17"/>
      <c r="BE9" s="176"/>
      <c r="BS9" s="14" t="s">
        <v>6</v>
      </c>
    </row>
    <row r="10" spans="1:74" s="1" customFormat="1" ht="12" customHeight="1">
      <c r="B10" s="17"/>
      <c r="D10" s="24" t="s">
        <v>19</v>
      </c>
      <c r="AK10" s="24" t="s">
        <v>20</v>
      </c>
      <c r="AN10" s="22" t="s">
        <v>1</v>
      </c>
      <c r="AR10" s="17"/>
      <c r="BE10" s="176"/>
      <c r="BS10" s="14" t="s">
        <v>6</v>
      </c>
    </row>
    <row r="11" spans="1:74" s="1" customFormat="1" ht="18.399999999999999" customHeight="1">
      <c r="B11" s="17"/>
      <c r="E11" s="22" t="s">
        <v>21</v>
      </c>
      <c r="AK11" s="24" t="s">
        <v>22</v>
      </c>
      <c r="AN11" s="22" t="s">
        <v>1</v>
      </c>
      <c r="AR11" s="17"/>
      <c r="BE11" s="176"/>
      <c r="BS11" s="14" t="s">
        <v>6</v>
      </c>
    </row>
    <row r="12" spans="1:74" s="1" customFormat="1" ht="6.95" customHeight="1">
      <c r="B12" s="17"/>
      <c r="AR12" s="17"/>
      <c r="BE12" s="176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20</v>
      </c>
      <c r="AN13" s="26" t="s">
        <v>24</v>
      </c>
      <c r="AR13" s="17"/>
      <c r="BE13" s="176"/>
      <c r="BS13" s="14" t="s">
        <v>6</v>
      </c>
    </row>
    <row r="14" spans="1:74" ht="12.75">
      <c r="B14" s="17"/>
      <c r="E14" s="181" t="s">
        <v>24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24" t="s">
        <v>22</v>
      </c>
      <c r="AN14" s="26" t="s">
        <v>24</v>
      </c>
      <c r="AR14" s="17"/>
      <c r="BE14" s="176"/>
      <c r="BS14" s="14" t="s">
        <v>6</v>
      </c>
    </row>
    <row r="15" spans="1:74" s="1" customFormat="1" ht="6.95" customHeight="1">
      <c r="B15" s="17"/>
      <c r="AR15" s="17"/>
      <c r="BE15" s="176"/>
      <c r="BS15" s="14" t="s">
        <v>3</v>
      </c>
    </row>
    <row r="16" spans="1:74" s="1" customFormat="1" ht="12" customHeight="1">
      <c r="B16" s="17"/>
      <c r="D16" s="24" t="s">
        <v>25</v>
      </c>
      <c r="AK16" s="24" t="s">
        <v>20</v>
      </c>
      <c r="AN16" s="22" t="s">
        <v>1</v>
      </c>
      <c r="AR16" s="17"/>
      <c r="BE16" s="176"/>
      <c r="BS16" s="14" t="s">
        <v>3</v>
      </c>
    </row>
    <row r="17" spans="1:71" s="1" customFormat="1" ht="18.399999999999999" customHeight="1">
      <c r="B17" s="17"/>
      <c r="E17" s="22" t="s">
        <v>17</v>
      </c>
      <c r="AK17" s="24" t="s">
        <v>22</v>
      </c>
      <c r="AN17" s="22" t="s">
        <v>1</v>
      </c>
      <c r="AR17" s="17"/>
      <c r="BE17" s="176"/>
      <c r="BS17" s="14" t="s">
        <v>26</v>
      </c>
    </row>
    <row r="18" spans="1:71" s="1" customFormat="1" ht="6.95" customHeight="1">
      <c r="B18" s="17"/>
      <c r="AR18" s="17"/>
      <c r="BE18" s="176"/>
      <c r="BS18" s="14" t="s">
        <v>27</v>
      </c>
    </row>
    <row r="19" spans="1:71" s="1" customFormat="1" ht="12" customHeight="1">
      <c r="B19" s="17"/>
      <c r="D19" s="24" t="s">
        <v>28</v>
      </c>
      <c r="AK19" s="24" t="s">
        <v>20</v>
      </c>
      <c r="AN19" s="22" t="s">
        <v>1</v>
      </c>
      <c r="AR19" s="17"/>
      <c r="BE19" s="176"/>
      <c r="BS19" s="14" t="s">
        <v>27</v>
      </c>
    </row>
    <row r="20" spans="1:71" s="1" customFormat="1" ht="18.399999999999999" customHeight="1">
      <c r="B20" s="17"/>
      <c r="E20" s="22" t="s">
        <v>17</v>
      </c>
      <c r="AK20" s="24" t="s">
        <v>22</v>
      </c>
      <c r="AN20" s="22" t="s">
        <v>1</v>
      </c>
      <c r="AR20" s="17"/>
      <c r="BE20" s="176"/>
      <c r="BS20" s="14" t="s">
        <v>26</v>
      </c>
    </row>
    <row r="21" spans="1:71" s="1" customFormat="1" ht="6.95" customHeight="1">
      <c r="B21" s="17"/>
      <c r="AR21" s="17"/>
      <c r="BE21" s="176"/>
    </row>
    <row r="22" spans="1:71" s="1" customFormat="1" ht="12" customHeight="1">
      <c r="B22" s="17"/>
      <c r="D22" s="24" t="s">
        <v>29</v>
      </c>
      <c r="AR22" s="17"/>
      <c r="BE22" s="176"/>
    </row>
    <row r="23" spans="1:71" s="1" customFormat="1" ht="16.5" customHeight="1">
      <c r="B23" s="17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7"/>
      <c r="BE23" s="176"/>
    </row>
    <row r="24" spans="1:71" s="1" customFormat="1" ht="6.95" customHeight="1">
      <c r="B24" s="17"/>
      <c r="AR24" s="17"/>
      <c r="BE24" s="176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6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4">
        <f>ROUND(AG94,2)</f>
        <v>0</v>
      </c>
      <c r="AL26" s="185"/>
      <c r="AM26" s="185"/>
      <c r="AN26" s="185"/>
      <c r="AO26" s="185"/>
      <c r="AP26" s="29"/>
      <c r="AQ26" s="29"/>
      <c r="AR26" s="30"/>
      <c r="BE26" s="176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76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86" t="s">
        <v>31</v>
      </c>
      <c r="M28" s="186"/>
      <c r="N28" s="186"/>
      <c r="O28" s="186"/>
      <c r="P28" s="186"/>
      <c r="Q28" s="29"/>
      <c r="R28" s="29"/>
      <c r="S28" s="29"/>
      <c r="T28" s="29"/>
      <c r="U28" s="29"/>
      <c r="V28" s="29"/>
      <c r="W28" s="186" t="s">
        <v>32</v>
      </c>
      <c r="X28" s="186"/>
      <c r="Y28" s="186"/>
      <c r="Z28" s="186"/>
      <c r="AA28" s="186"/>
      <c r="AB28" s="186"/>
      <c r="AC28" s="186"/>
      <c r="AD28" s="186"/>
      <c r="AE28" s="186"/>
      <c r="AF28" s="29"/>
      <c r="AG28" s="29"/>
      <c r="AH28" s="29"/>
      <c r="AI28" s="29"/>
      <c r="AJ28" s="29"/>
      <c r="AK28" s="186" t="s">
        <v>33</v>
      </c>
      <c r="AL28" s="186"/>
      <c r="AM28" s="186"/>
      <c r="AN28" s="186"/>
      <c r="AO28" s="186"/>
      <c r="AP28" s="29"/>
      <c r="AQ28" s="29"/>
      <c r="AR28" s="30"/>
      <c r="BE28" s="176"/>
    </row>
    <row r="29" spans="1:71" s="3" customFormat="1" ht="14.45" customHeight="1">
      <c r="B29" s="34"/>
      <c r="D29" s="24" t="s">
        <v>34</v>
      </c>
      <c r="F29" s="24" t="s">
        <v>35</v>
      </c>
      <c r="L29" s="174">
        <v>0.2</v>
      </c>
      <c r="M29" s="173"/>
      <c r="N29" s="173"/>
      <c r="O29" s="173"/>
      <c r="P29" s="173"/>
      <c r="W29" s="172">
        <f>ROUND(AZ94, 2)</f>
        <v>0</v>
      </c>
      <c r="X29" s="173"/>
      <c r="Y29" s="173"/>
      <c r="Z29" s="173"/>
      <c r="AA29" s="173"/>
      <c r="AB29" s="173"/>
      <c r="AC29" s="173"/>
      <c r="AD29" s="173"/>
      <c r="AE29" s="173"/>
      <c r="AK29" s="172">
        <f>ROUND(AV94, 2)</f>
        <v>0</v>
      </c>
      <c r="AL29" s="173"/>
      <c r="AM29" s="173"/>
      <c r="AN29" s="173"/>
      <c r="AO29" s="173"/>
      <c r="AR29" s="34"/>
      <c r="BE29" s="177"/>
    </row>
    <row r="30" spans="1:71" s="3" customFormat="1" ht="14.45" customHeight="1">
      <c r="B30" s="34"/>
      <c r="F30" s="24" t="s">
        <v>36</v>
      </c>
      <c r="L30" s="174">
        <v>0.2</v>
      </c>
      <c r="M30" s="173"/>
      <c r="N30" s="173"/>
      <c r="O30" s="173"/>
      <c r="P30" s="173"/>
      <c r="W30" s="172">
        <f>ROUND(BA94, 2)</f>
        <v>0</v>
      </c>
      <c r="X30" s="173"/>
      <c r="Y30" s="173"/>
      <c r="Z30" s="173"/>
      <c r="AA30" s="173"/>
      <c r="AB30" s="173"/>
      <c r="AC30" s="173"/>
      <c r="AD30" s="173"/>
      <c r="AE30" s="173"/>
      <c r="AK30" s="172">
        <f>ROUND(AW94, 2)</f>
        <v>0</v>
      </c>
      <c r="AL30" s="173"/>
      <c r="AM30" s="173"/>
      <c r="AN30" s="173"/>
      <c r="AO30" s="173"/>
      <c r="AR30" s="34"/>
      <c r="BE30" s="177"/>
    </row>
    <row r="31" spans="1:71" s="3" customFormat="1" ht="14.45" hidden="1" customHeight="1">
      <c r="B31" s="34"/>
      <c r="F31" s="24" t="s">
        <v>37</v>
      </c>
      <c r="L31" s="174">
        <v>0.2</v>
      </c>
      <c r="M31" s="173"/>
      <c r="N31" s="173"/>
      <c r="O31" s="173"/>
      <c r="P31" s="173"/>
      <c r="W31" s="172">
        <f>ROUND(BB94, 2)</f>
        <v>0</v>
      </c>
      <c r="X31" s="173"/>
      <c r="Y31" s="173"/>
      <c r="Z31" s="173"/>
      <c r="AA31" s="173"/>
      <c r="AB31" s="173"/>
      <c r="AC31" s="173"/>
      <c r="AD31" s="173"/>
      <c r="AE31" s="173"/>
      <c r="AK31" s="172">
        <v>0</v>
      </c>
      <c r="AL31" s="173"/>
      <c r="AM31" s="173"/>
      <c r="AN31" s="173"/>
      <c r="AO31" s="173"/>
      <c r="AR31" s="34"/>
      <c r="BE31" s="177"/>
    </row>
    <row r="32" spans="1:71" s="3" customFormat="1" ht="14.45" hidden="1" customHeight="1">
      <c r="B32" s="34"/>
      <c r="F32" s="24" t="s">
        <v>38</v>
      </c>
      <c r="L32" s="174">
        <v>0.2</v>
      </c>
      <c r="M32" s="173"/>
      <c r="N32" s="173"/>
      <c r="O32" s="173"/>
      <c r="P32" s="173"/>
      <c r="W32" s="172">
        <f>ROUND(BC94, 2)</f>
        <v>0</v>
      </c>
      <c r="X32" s="173"/>
      <c r="Y32" s="173"/>
      <c r="Z32" s="173"/>
      <c r="AA32" s="173"/>
      <c r="AB32" s="173"/>
      <c r="AC32" s="173"/>
      <c r="AD32" s="173"/>
      <c r="AE32" s="173"/>
      <c r="AK32" s="172">
        <v>0</v>
      </c>
      <c r="AL32" s="173"/>
      <c r="AM32" s="173"/>
      <c r="AN32" s="173"/>
      <c r="AO32" s="173"/>
      <c r="AR32" s="34"/>
      <c r="BE32" s="177"/>
    </row>
    <row r="33" spans="1:57" s="3" customFormat="1" ht="14.45" hidden="1" customHeight="1">
      <c r="B33" s="34"/>
      <c r="F33" s="24" t="s">
        <v>39</v>
      </c>
      <c r="L33" s="174">
        <v>0</v>
      </c>
      <c r="M33" s="173"/>
      <c r="N33" s="173"/>
      <c r="O33" s="173"/>
      <c r="P33" s="173"/>
      <c r="W33" s="172">
        <f>ROUND(BD94, 2)</f>
        <v>0</v>
      </c>
      <c r="X33" s="173"/>
      <c r="Y33" s="173"/>
      <c r="Z33" s="173"/>
      <c r="AA33" s="173"/>
      <c r="AB33" s="173"/>
      <c r="AC33" s="173"/>
      <c r="AD33" s="173"/>
      <c r="AE33" s="173"/>
      <c r="AK33" s="172">
        <v>0</v>
      </c>
      <c r="AL33" s="173"/>
      <c r="AM33" s="173"/>
      <c r="AN33" s="173"/>
      <c r="AO33" s="173"/>
      <c r="AR33" s="34"/>
      <c r="BE33" s="177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76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207" t="s">
        <v>42</v>
      </c>
      <c r="Y35" s="208"/>
      <c r="Z35" s="208"/>
      <c r="AA35" s="208"/>
      <c r="AB35" s="208"/>
      <c r="AC35" s="37"/>
      <c r="AD35" s="37"/>
      <c r="AE35" s="37"/>
      <c r="AF35" s="37"/>
      <c r="AG35" s="37"/>
      <c r="AH35" s="37"/>
      <c r="AI35" s="37"/>
      <c r="AJ35" s="37"/>
      <c r="AK35" s="209">
        <f>SUM(AK26:AK33)</f>
        <v>0</v>
      </c>
      <c r="AL35" s="208"/>
      <c r="AM35" s="208"/>
      <c r="AN35" s="208"/>
      <c r="AO35" s="210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198" t="str">
        <f>K6</f>
        <v>Úprava priestorov VZK500_AOS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16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18</v>
      </c>
      <c r="AJ87" s="29"/>
      <c r="AK87" s="29"/>
      <c r="AL87" s="29"/>
      <c r="AM87" s="200" t="str">
        <f>IF(AN8= "","",AN8)</f>
        <v/>
      </c>
      <c r="AN87" s="200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19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Akadémia ozbrojených síl gen.M.R.Štefánika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25</v>
      </c>
      <c r="AJ89" s="29"/>
      <c r="AK89" s="29"/>
      <c r="AL89" s="29"/>
      <c r="AM89" s="201" t="str">
        <f>IF(E17="","",E17)</f>
        <v xml:space="preserve"> </v>
      </c>
      <c r="AN89" s="202"/>
      <c r="AO89" s="202"/>
      <c r="AP89" s="202"/>
      <c r="AQ89" s="29"/>
      <c r="AR89" s="30"/>
      <c r="AS89" s="203" t="s">
        <v>50</v>
      </c>
      <c r="AT89" s="204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1" t="str">
        <f>IF(E20="","",E20)</f>
        <v xml:space="preserve"> </v>
      </c>
      <c r="AN90" s="202"/>
      <c r="AO90" s="202"/>
      <c r="AP90" s="202"/>
      <c r="AQ90" s="29"/>
      <c r="AR90" s="30"/>
      <c r="AS90" s="205"/>
      <c r="AT90" s="206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5"/>
      <c r="AT91" s="206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3" t="s">
        <v>51</v>
      </c>
      <c r="D92" s="194"/>
      <c r="E92" s="194"/>
      <c r="F92" s="194"/>
      <c r="G92" s="194"/>
      <c r="H92" s="57"/>
      <c r="I92" s="195" t="s">
        <v>52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6" t="s">
        <v>53</v>
      </c>
      <c r="AH92" s="194"/>
      <c r="AI92" s="194"/>
      <c r="AJ92" s="194"/>
      <c r="AK92" s="194"/>
      <c r="AL92" s="194"/>
      <c r="AM92" s="194"/>
      <c r="AN92" s="195" t="s">
        <v>54</v>
      </c>
      <c r="AO92" s="194"/>
      <c r="AP92" s="197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0">
        <f>ROUND(AG95,2)</f>
        <v>0</v>
      </c>
      <c r="AH94" s="190"/>
      <c r="AI94" s="190"/>
      <c r="AJ94" s="190"/>
      <c r="AK94" s="190"/>
      <c r="AL94" s="190"/>
      <c r="AM94" s="190"/>
      <c r="AN94" s="191">
        <f>SUM(AG94,AT94)</f>
        <v>0</v>
      </c>
      <c r="AO94" s="191"/>
      <c r="AP94" s="191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189" t="s">
        <v>75</v>
      </c>
      <c r="E95" s="189"/>
      <c r="F95" s="189"/>
      <c r="G95" s="189"/>
      <c r="H95" s="189"/>
      <c r="I95" s="79"/>
      <c r="J95" s="189" t="s">
        <v>76</v>
      </c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7">
        <f>'SO 01 - Stavebné riešenie'!J30</f>
        <v>0</v>
      </c>
      <c r="AH95" s="188"/>
      <c r="AI95" s="188"/>
      <c r="AJ95" s="188"/>
      <c r="AK95" s="188"/>
      <c r="AL95" s="188"/>
      <c r="AM95" s="188"/>
      <c r="AN95" s="187">
        <f>SUM(AG95,AT95)</f>
        <v>0</v>
      </c>
      <c r="AO95" s="188"/>
      <c r="AP95" s="188"/>
      <c r="AQ95" s="80" t="s">
        <v>77</v>
      </c>
      <c r="AR95" s="77"/>
      <c r="AS95" s="81">
        <v>0</v>
      </c>
      <c r="AT95" s="82">
        <f>ROUND(SUM(AV95:AW95),2)</f>
        <v>0</v>
      </c>
      <c r="AU95" s="83">
        <f>'SO 01 - Stavebné riešenie'!P130</f>
        <v>0</v>
      </c>
      <c r="AV95" s="82">
        <f>'SO 01 - Stavebné riešenie'!J33</f>
        <v>0</v>
      </c>
      <c r="AW95" s="82">
        <f>'SO 01 - Stavebné riešenie'!J34</f>
        <v>0</v>
      </c>
      <c r="AX95" s="82">
        <f>'SO 01 - Stavebné riešenie'!J35</f>
        <v>0</v>
      </c>
      <c r="AY95" s="82">
        <f>'SO 01 - Stavebné riešenie'!J36</f>
        <v>0</v>
      </c>
      <c r="AZ95" s="82">
        <f>'SO 01 - Stavebné riešenie'!F33</f>
        <v>0</v>
      </c>
      <c r="BA95" s="82">
        <f>'SO 01 - Stavebné riešenie'!F34</f>
        <v>0</v>
      </c>
      <c r="BB95" s="82">
        <f>'SO 01 - Stavebné riešenie'!F35</f>
        <v>0</v>
      </c>
      <c r="BC95" s="82">
        <f>'SO 01 - Stavebné riešenie'!F36</f>
        <v>0</v>
      </c>
      <c r="BD95" s="84">
        <f>'SO 01 - Stavebné riešenie'!F37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SO 01 - Stavebné rieš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0"/>
  <sheetViews>
    <sheetView showGridLines="0" tabSelected="1" workbookViewId="0">
      <selection activeCell="F26" sqref="F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2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80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12" t="str">
        <f>'Rekapitulácia stavby'!K6</f>
        <v>Úprava priestorov VZK500_AOS</v>
      </c>
      <c r="F7" s="213"/>
      <c r="G7" s="213"/>
      <c r="H7" s="213"/>
      <c r="L7" s="17"/>
    </row>
    <row r="8" spans="1:46" s="2" customFormat="1" ht="12" customHeight="1">
      <c r="A8" s="29"/>
      <c r="B8" s="30"/>
      <c r="C8" s="29"/>
      <c r="D8" s="24" t="s">
        <v>81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8" t="s">
        <v>82</v>
      </c>
      <c r="F9" s="211"/>
      <c r="G9" s="211"/>
      <c r="H9" s="211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14</v>
      </c>
      <c r="E11" s="29"/>
      <c r="F11" s="22" t="s">
        <v>1</v>
      </c>
      <c r="G11" s="29"/>
      <c r="H11" s="29"/>
      <c r="I11" s="24" t="s">
        <v>15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16</v>
      </c>
      <c r="E12" s="29"/>
      <c r="F12" s="22" t="s">
        <v>17</v>
      </c>
      <c r="G12" s="29"/>
      <c r="H12" s="29"/>
      <c r="I12" s="24" t="s">
        <v>18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19</v>
      </c>
      <c r="E14" s="29"/>
      <c r="F14" s="29"/>
      <c r="G14" s="29"/>
      <c r="H14" s="29"/>
      <c r="I14" s="24" t="s">
        <v>20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>Akadémia ozbrojených síl gen.M.R.Štefánika</v>
      </c>
      <c r="F15" s="29"/>
      <c r="G15" s="29"/>
      <c r="H15" s="29"/>
      <c r="I15" s="24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24" t="s">
        <v>20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4" t="str">
        <f>'Rekapitulácia stavby'!E14</f>
        <v>Vyplň údaj</v>
      </c>
      <c r="F18" s="178"/>
      <c r="G18" s="178"/>
      <c r="H18" s="178"/>
      <c r="I18" s="24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24" t="s">
        <v>20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24" t="s">
        <v>20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87"/>
      <c r="B27" s="88"/>
      <c r="C27" s="87"/>
      <c r="D27" s="87"/>
      <c r="E27" s="183" t="s">
        <v>1</v>
      </c>
      <c r="F27" s="183"/>
      <c r="G27" s="183"/>
      <c r="H27" s="183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0" t="s">
        <v>30</v>
      </c>
      <c r="E30" s="29"/>
      <c r="F30" s="29"/>
      <c r="G30" s="29"/>
      <c r="H30" s="29"/>
      <c r="I30" s="29"/>
      <c r="J30" s="68">
        <f>ROUND(J130,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33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1" t="s">
        <v>34</v>
      </c>
      <c r="E33" s="24" t="s">
        <v>35</v>
      </c>
      <c r="F33" s="92">
        <f>ROUND((SUM(BE130:BE239)),  2)</f>
        <v>0</v>
      </c>
      <c r="G33" s="29"/>
      <c r="H33" s="29"/>
      <c r="I33" s="93">
        <v>0.2</v>
      </c>
      <c r="J33" s="92">
        <f>ROUND(((SUM(BE130:BE239))*I33),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92">
        <f>ROUND((SUM(BF130:BF239)),  2)</f>
        <v>0</v>
      </c>
      <c r="G34" s="29"/>
      <c r="H34" s="29"/>
      <c r="I34" s="93">
        <v>0.2</v>
      </c>
      <c r="J34" s="92">
        <f>ROUND(((SUM(BF130:BF239))*I34),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92">
        <f>ROUND((SUM(BG130:BG239)),  2)</f>
        <v>0</v>
      </c>
      <c r="G35" s="29"/>
      <c r="H35" s="29"/>
      <c r="I35" s="93">
        <v>0.2</v>
      </c>
      <c r="J35" s="92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92">
        <f>ROUND((SUM(BH130:BH239)),  2)</f>
        <v>0</v>
      </c>
      <c r="G36" s="29"/>
      <c r="H36" s="29"/>
      <c r="I36" s="93">
        <v>0.2</v>
      </c>
      <c r="J36" s="92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92">
        <f>ROUND((SUM(BI130:BI239)),  2)</f>
        <v>0</v>
      </c>
      <c r="G37" s="29"/>
      <c r="H37" s="29"/>
      <c r="I37" s="93">
        <v>0</v>
      </c>
      <c r="J37" s="92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4"/>
      <c r="D39" s="95" t="s">
        <v>40</v>
      </c>
      <c r="E39" s="57"/>
      <c r="F39" s="57"/>
      <c r="G39" s="96" t="s">
        <v>41</v>
      </c>
      <c r="H39" s="97" t="s">
        <v>42</v>
      </c>
      <c r="I39" s="57"/>
      <c r="J39" s="98">
        <f>SUM(J30:J37)</f>
        <v>0</v>
      </c>
      <c r="K39" s="9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00" t="s">
        <v>46</v>
      </c>
      <c r="G61" s="42" t="s">
        <v>45</v>
      </c>
      <c r="H61" s="32"/>
      <c r="I61" s="32"/>
      <c r="J61" s="101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00" t="s">
        <v>46</v>
      </c>
      <c r="G76" s="42" t="s">
        <v>45</v>
      </c>
      <c r="H76" s="32"/>
      <c r="I76" s="32"/>
      <c r="J76" s="101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83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2" t="str">
        <f>E7</f>
        <v>Úprava priestorov VZK500_AOS</v>
      </c>
      <c r="F85" s="213"/>
      <c r="G85" s="213"/>
      <c r="H85" s="213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81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8" t="str">
        <f>E9</f>
        <v>SO 01 - Stavebné riešenie</v>
      </c>
      <c r="F87" s="211"/>
      <c r="G87" s="211"/>
      <c r="H87" s="211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16</v>
      </c>
      <c r="D89" s="29"/>
      <c r="E89" s="29"/>
      <c r="F89" s="22" t="str">
        <f>F12</f>
        <v xml:space="preserve"> </v>
      </c>
      <c r="G89" s="29"/>
      <c r="H89" s="29"/>
      <c r="I89" s="24" t="s">
        <v>18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19</v>
      </c>
      <c r="D91" s="29"/>
      <c r="E91" s="29"/>
      <c r="F91" s="22" t="str">
        <f>E15</f>
        <v>Akadémia ozbrojených síl gen.M.R.Štefánika</v>
      </c>
      <c r="G91" s="29"/>
      <c r="H91" s="29"/>
      <c r="I91" s="24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2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2" t="s">
        <v>84</v>
      </c>
      <c r="D94" s="94"/>
      <c r="E94" s="94"/>
      <c r="F94" s="94"/>
      <c r="G94" s="94"/>
      <c r="H94" s="94"/>
      <c r="I94" s="94"/>
      <c r="J94" s="103" t="s">
        <v>85</v>
      </c>
      <c r="K94" s="94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4" t="s">
        <v>86</v>
      </c>
      <c r="D96" s="29"/>
      <c r="E96" s="29"/>
      <c r="F96" s="29"/>
      <c r="G96" s="29"/>
      <c r="H96" s="29"/>
      <c r="I96" s="29"/>
      <c r="J96" s="68">
        <f>J130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87</v>
      </c>
    </row>
    <row r="97" spans="1:31" s="9" customFormat="1" ht="24.95" customHeight="1">
      <c r="B97" s="105"/>
      <c r="D97" s="106" t="s">
        <v>88</v>
      </c>
      <c r="E97" s="107"/>
      <c r="F97" s="107"/>
      <c r="G97" s="107"/>
      <c r="H97" s="107"/>
      <c r="I97" s="107"/>
      <c r="J97" s="108">
        <f>J131</f>
        <v>0</v>
      </c>
      <c r="L97" s="105"/>
    </row>
    <row r="98" spans="1:31" s="10" customFormat="1" ht="19.899999999999999" customHeight="1">
      <c r="B98" s="109"/>
      <c r="D98" s="110" t="s">
        <v>89</v>
      </c>
      <c r="E98" s="111"/>
      <c r="F98" s="111"/>
      <c r="G98" s="111"/>
      <c r="H98" s="111"/>
      <c r="I98" s="111"/>
      <c r="J98" s="112">
        <f>J132</f>
        <v>0</v>
      </c>
      <c r="L98" s="109"/>
    </row>
    <row r="99" spans="1:31" s="10" customFormat="1" ht="19.899999999999999" customHeight="1">
      <c r="B99" s="109"/>
      <c r="D99" s="110" t="s">
        <v>90</v>
      </c>
      <c r="E99" s="111"/>
      <c r="F99" s="111"/>
      <c r="G99" s="111"/>
      <c r="H99" s="111"/>
      <c r="I99" s="111"/>
      <c r="J99" s="112">
        <f>J147</f>
        <v>0</v>
      </c>
      <c r="L99" s="109"/>
    </row>
    <row r="100" spans="1:31" s="10" customFormat="1" ht="19.899999999999999" customHeight="1">
      <c r="B100" s="109"/>
      <c r="D100" s="110" t="s">
        <v>91</v>
      </c>
      <c r="E100" s="111"/>
      <c r="F100" s="111"/>
      <c r="G100" s="111"/>
      <c r="H100" s="111"/>
      <c r="I100" s="111"/>
      <c r="J100" s="112">
        <f>J177</f>
        <v>0</v>
      </c>
      <c r="L100" s="109"/>
    </row>
    <row r="101" spans="1:31" s="9" customFormat="1" ht="24.95" customHeight="1">
      <c r="B101" s="105"/>
      <c r="D101" s="106" t="s">
        <v>92</v>
      </c>
      <c r="E101" s="107"/>
      <c r="F101" s="107"/>
      <c r="G101" s="107"/>
      <c r="H101" s="107"/>
      <c r="I101" s="107"/>
      <c r="J101" s="108">
        <f>J179</f>
        <v>0</v>
      </c>
      <c r="L101" s="105"/>
    </row>
    <row r="102" spans="1:31" s="10" customFormat="1" ht="19.899999999999999" customHeight="1">
      <c r="B102" s="109"/>
      <c r="D102" s="110" t="s">
        <v>93</v>
      </c>
      <c r="E102" s="111"/>
      <c r="F102" s="111"/>
      <c r="G102" s="111"/>
      <c r="H102" s="111"/>
      <c r="I102" s="111"/>
      <c r="J102" s="112">
        <f>J180</f>
        <v>0</v>
      </c>
      <c r="L102" s="109"/>
    </row>
    <row r="103" spans="1:31" s="10" customFormat="1" ht="19.899999999999999" customHeight="1">
      <c r="B103" s="109"/>
      <c r="D103" s="110" t="s">
        <v>94</v>
      </c>
      <c r="E103" s="111"/>
      <c r="F103" s="111"/>
      <c r="G103" s="111"/>
      <c r="H103" s="111"/>
      <c r="I103" s="111"/>
      <c r="J103" s="112">
        <f>J185</f>
        <v>0</v>
      </c>
      <c r="L103" s="109"/>
    </row>
    <row r="104" spans="1:31" s="10" customFormat="1" ht="19.899999999999999" customHeight="1">
      <c r="B104" s="109"/>
      <c r="D104" s="110" t="s">
        <v>95</v>
      </c>
      <c r="E104" s="111"/>
      <c r="F104" s="111"/>
      <c r="G104" s="111"/>
      <c r="H104" s="111"/>
      <c r="I104" s="111"/>
      <c r="J104" s="112">
        <f>J189</f>
        <v>0</v>
      </c>
      <c r="L104" s="109"/>
    </row>
    <row r="105" spans="1:31" s="10" customFormat="1" ht="19.899999999999999" customHeight="1">
      <c r="B105" s="109"/>
      <c r="D105" s="110" t="s">
        <v>96</v>
      </c>
      <c r="E105" s="111"/>
      <c r="F105" s="111"/>
      <c r="G105" s="111"/>
      <c r="H105" s="111"/>
      <c r="I105" s="111"/>
      <c r="J105" s="112">
        <f>J206</f>
        <v>0</v>
      </c>
      <c r="L105" s="109"/>
    </row>
    <row r="106" spans="1:31" s="10" customFormat="1" ht="19.899999999999999" customHeight="1">
      <c r="B106" s="109"/>
      <c r="D106" s="110" t="s">
        <v>97</v>
      </c>
      <c r="E106" s="111"/>
      <c r="F106" s="111"/>
      <c r="G106" s="111"/>
      <c r="H106" s="111"/>
      <c r="I106" s="111"/>
      <c r="J106" s="112">
        <f>J210</f>
        <v>0</v>
      </c>
      <c r="L106" s="109"/>
    </row>
    <row r="107" spans="1:31" s="10" customFormat="1" ht="19.899999999999999" customHeight="1">
      <c r="B107" s="109"/>
      <c r="D107" s="110" t="s">
        <v>98</v>
      </c>
      <c r="E107" s="111"/>
      <c r="F107" s="111"/>
      <c r="G107" s="111"/>
      <c r="H107" s="111"/>
      <c r="I107" s="111"/>
      <c r="J107" s="112">
        <f>J218</f>
        <v>0</v>
      </c>
      <c r="L107" s="109"/>
    </row>
    <row r="108" spans="1:31" s="10" customFormat="1" ht="19.899999999999999" customHeight="1">
      <c r="B108" s="109"/>
      <c r="D108" s="110" t="s">
        <v>99</v>
      </c>
      <c r="E108" s="111"/>
      <c r="F108" s="111"/>
      <c r="G108" s="111"/>
      <c r="H108" s="111"/>
      <c r="I108" s="111"/>
      <c r="J108" s="112">
        <f>J224</f>
        <v>0</v>
      </c>
      <c r="L108" s="109"/>
    </row>
    <row r="109" spans="1:31" s="10" customFormat="1" ht="19.899999999999999" customHeight="1">
      <c r="B109" s="109"/>
      <c r="D109" s="110" t="s">
        <v>100</v>
      </c>
      <c r="E109" s="111"/>
      <c r="F109" s="111"/>
      <c r="G109" s="111"/>
      <c r="H109" s="111"/>
      <c r="I109" s="111"/>
      <c r="J109" s="112">
        <f>J228</f>
        <v>0</v>
      </c>
      <c r="L109" s="109"/>
    </row>
    <row r="110" spans="1:31" s="10" customFormat="1" ht="19.899999999999999" customHeight="1">
      <c r="B110" s="109"/>
      <c r="D110" s="110" t="s">
        <v>101</v>
      </c>
      <c r="E110" s="111"/>
      <c r="F110" s="111"/>
      <c r="G110" s="111"/>
      <c r="H110" s="111"/>
      <c r="I110" s="111"/>
      <c r="J110" s="112">
        <f>J233</f>
        <v>0</v>
      </c>
      <c r="L110" s="109"/>
    </row>
    <row r="111" spans="1:31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102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13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12" t="str">
        <f>E7</f>
        <v>Úprava priestorov VZK500_AOS</v>
      </c>
      <c r="F120" s="213"/>
      <c r="G120" s="213"/>
      <c r="H120" s="213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81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98" t="str">
        <f>E9</f>
        <v>SO 01 - Stavebné riešenie</v>
      </c>
      <c r="F122" s="211"/>
      <c r="G122" s="211"/>
      <c r="H122" s="211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16</v>
      </c>
      <c r="D124" s="29"/>
      <c r="E124" s="29"/>
      <c r="F124" s="22" t="str">
        <f>F12</f>
        <v xml:space="preserve"> </v>
      </c>
      <c r="G124" s="29"/>
      <c r="H124" s="29"/>
      <c r="I124" s="24" t="s">
        <v>18</v>
      </c>
      <c r="J124" s="52" t="str">
        <f>IF(J12="","",J12)</f>
        <v/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19</v>
      </c>
      <c r="D126" s="29"/>
      <c r="E126" s="29"/>
      <c r="F126" s="22" t="str">
        <f>E15</f>
        <v>Akadémia ozbrojených síl gen.M.R.Štefánika</v>
      </c>
      <c r="G126" s="29"/>
      <c r="H126" s="29"/>
      <c r="I126" s="24" t="s">
        <v>25</v>
      </c>
      <c r="J126" s="27" t="str">
        <f>E21</f>
        <v xml:space="preserve"> 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23</v>
      </c>
      <c r="D127" s="29"/>
      <c r="E127" s="29"/>
      <c r="F127" s="22" t="str">
        <f>IF(E18="","",E18)</f>
        <v>Vyplň údaj</v>
      </c>
      <c r="G127" s="29"/>
      <c r="H127" s="29"/>
      <c r="I127" s="24" t="s">
        <v>28</v>
      </c>
      <c r="J127" s="27" t="str">
        <f>E24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13"/>
      <c r="B129" s="114"/>
      <c r="C129" s="115" t="s">
        <v>103</v>
      </c>
      <c r="D129" s="116" t="s">
        <v>55</v>
      </c>
      <c r="E129" s="116" t="s">
        <v>51</v>
      </c>
      <c r="F129" s="116" t="s">
        <v>52</v>
      </c>
      <c r="G129" s="116" t="s">
        <v>104</v>
      </c>
      <c r="H129" s="116" t="s">
        <v>105</v>
      </c>
      <c r="I129" s="116" t="s">
        <v>106</v>
      </c>
      <c r="J129" s="117" t="s">
        <v>85</v>
      </c>
      <c r="K129" s="118" t="s">
        <v>107</v>
      </c>
      <c r="L129" s="119"/>
      <c r="M129" s="59" t="s">
        <v>1</v>
      </c>
      <c r="N129" s="60" t="s">
        <v>34</v>
      </c>
      <c r="O129" s="60" t="s">
        <v>108</v>
      </c>
      <c r="P129" s="60" t="s">
        <v>109</v>
      </c>
      <c r="Q129" s="60" t="s">
        <v>110</v>
      </c>
      <c r="R129" s="60" t="s">
        <v>111</v>
      </c>
      <c r="S129" s="60" t="s">
        <v>112</v>
      </c>
      <c r="T129" s="61" t="s">
        <v>113</v>
      </c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</row>
    <row r="130" spans="1:65" s="2" customFormat="1" ht="22.9" customHeight="1">
      <c r="A130" s="29"/>
      <c r="B130" s="30"/>
      <c r="C130" s="66" t="s">
        <v>86</v>
      </c>
      <c r="D130" s="29"/>
      <c r="E130" s="29"/>
      <c r="F130" s="29"/>
      <c r="G130" s="29"/>
      <c r="H130" s="29"/>
      <c r="I130" s="29"/>
      <c r="J130" s="120">
        <f>BK130</f>
        <v>0</v>
      </c>
      <c r="K130" s="29"/>
      <c r="L130" s="30"/>
      <c r="M130" s="62"/>
      <c r="N130" s="53"/>
      <c r="O130" s="63"/>
      <c r="P130" s="121">
        <f>P131+P179</f>
        <v>0</v>
      </c>
      <c r="Q130" s="63"/>
      <c r="R130" s="121">
        <f>R131+R179</f>
        <v>0</v>
      </c>
      <c r="S130" s="63"/>
      <c r="T130" s="122">
        <f>T131+T179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69</v>
      </c>
      <c r="AU130" s="14" t="s">
        <v>87</v>
      </c>
      <c r="BK130" s="123">
        <f>BK131+BK179</f>
        <v>0</v>
      </c>
    </row>
    <row r="131" spans="1:65" s="12" customFormat="1" ht="25.9" customHeight="1">
      <c r="B131" s="124"/>
      <c r="D131" s="125" t="s">
        <v>69</v>
      </c>
      <c r="E131" s="126" t="s">
        <v>114</v>
      </c>
      <c r="F131" s="126" t="s">
        <v>115</v>
      </c>
      <c r="I131" s="127"/>
      <c r="J131" s="128">
        <f>BK131</f>
        <v>0</v>
      </c>
      <c r="L131" s="124"/>
      <c r="M131" s="129"/>
      <c r="N131" s="130"/>
      <c r="O131" s="130"/>
      <c r="P131" s="131">
        <f>P132+P147+P177</f>
        <v>0</v>
      </c>
      <c r="Q131" s="130"/>
      <c r="R131" s="131">
        <f>R132+R147+R177</f>
        <v>0</v>
      </c>
      <c r="S131" s="130"/>
      <c r="T131" s="132">
        <f>T132+T147+T177</f>
        <v>0</v>
      </c>
      <c r="AR131" s="125" t="s">
        <v>78</v>
      </c>
      <c r="AT131" s="133" t="s">
        <v>69</v>
      </c>
      <c r="AU131" s="133" t="s">
        <v>70</v>
      </c>
      <c r="AY131" s="125" t="s">
        <v>116</v>
      </c>
      <c r="BK131" s="134">
        <f>BK132+BK147+BK177</f>
        <v>0</v>
      </c>
    </row>
    <row r="132" spans="1:65" s="12" customFormat="1" ht="22.9" customHeight="1">
      <c r="B132" s="124"/>
      <c r="D132" s="125" t="s">
        <v>69</v>
      </c>
      <c r="E132" s="135" t="s">
        <v>117</v>
      </c>
      <c r="F132" s="135" t="s">
        <v>118</v>
      </c>
      <c r="I132" s="127"/>
      <c r="J132" s="136">
        <f>BK132</f>
        <v>0</v>
      </c>
      <c r="L132" s="124"/>
      <c r="M132" s="129"/>
      <c r="N132" s="130"/>
      <c r="O132" s="130"/>
      <c r="P132" s="131">
        <f>SUM(P133:P146)</f>
        <v>0</v>
      </c>
      <c r="Q132" s="130"/>
      <c r="R132" s="131">
        <f>SUM(R133:R146)</f>
        <v>0</v>
      </c>
      <c r="S132" s="130"/>
      <c r="T132" s="132">
        <f>SUM(T133:T146)</f>
        <v>0</v>
      </c>
      <c r="AR132" s="125" t="s">
        <v>78</v>
      </c>
      <c r="AT132" s="133" t="s">
        <v>69</v>
      </c>
      <c r="AU132" s="133" t="s">
        <v>78</v>
      </c>
      <c r="AY132" s="125" t="s">
        <v>116</v>
      </c>
      <c r="BK132" s="134">
        <f>SUM(BK133:BK146)</f>
        <v>0</v>
      </c>
    </row>
    <row r="133" spans="1:65" s="2" customFormat="1" ht="33" customHeight="1">
      <c r="A133" s="29"/>
      <c r="B133" s="137"/>
      <c r="C133" s="138" t="s">
        <v>78</v>
      </c>
      <c r="D133" s="138" t="s">
        <v>119</v>
      </c>
      <c r="E133" s="139" t="s">
        <v>120</v>
      </c>
      <c r="F133" s="140" t="s">
        <v>121</v>
      </c>
      <c r="G133" s="141" t="s">
        <v>122</v>
      </c>
      <c r="H133" s="142">
        <v>243.42</v>
      </c>
      <c r="I133" s="143"/>
      <c r="J133" s="142">
        <f t="shared" ref="J133:J146" si="0">ROUND(I133*H133,3)</f>
        <v>0</v>
      </c>
      <c r="K133" s="144"/>
      <c r="L133" s="30"/>
      <c r="M133" s="145" t="s">
        <v>1</v>
      </c>
      <c r="N133" s="146" t="s">
        <v>36</v>
      </c>
      <c r="O133" s="55"/>
      <c r="P133" s="147">
        <f t="shared" ref="P133:P146" si="1">O133*H133</f>
        <v>0</v>
      </c>
      <c r="Q133" s="147">
        <v>0</v>
      </c>
      <c r="R133" s="147">
        <f t="shared" ref="R133:R146" si="2">Q133*H133</f>
        <v>0</v>
      </c>
      <c r="S133" s="147">
        <v>0</v>
      </c>
      <c r="T133" s="148">
        <f t="shared" ref="T133:T146" si="3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9" t="s">
        <v>123</v>
      </c>
      <c r="AT133" s="149" t="s">
        <v>119</v>
      </c>
      <c r="AU133" s="149" t="s">
        <v>124</v>
      </c>
      <c r="AY133" s="14" t="s">
        <v>116</v>
      </c>
      <c r="BE133" s="150">
        <f t="shared" ref="BE133:BE146" si="4">IF(N133="základná",J133,0)</f>
        <v>0</v>
      </c>
      <c r="BF133" s="150">
        <f t="shared" ref="BF133:BF146" si="5">IF(N133="znížená",J133,0)</f>
        <v>0</v>
      </c>
      <c r="BG133" s="150">
        <f t="shared" ref="BG133:BG146" si="6">IF(N133="zákl. prenesená",J133,0)</f>
        <v>0</v>
      </c>
      <c r="BH133" s="150">
        <f t="shared" ref="BH133:BH146" si="7">IF(N133="zníž. prenesená",J133,0)</f>
        <v>0</v>
      </c>
      <c r="BI133" s="150">
        <f t="shared" ref="BI133:BI146" si="8">IF(N133="nulová",J133,0)</f>
        <v>0</v>
      </c>
      <c r="BJ133" s="14" t="s">
        <v>124</v>
      </c>
      <c r="BK133" s="151">
        <f t="shared" ref="BK133:BK146" si="9">ROUND(I133*H133,3)</f>
        <v>0</v>
      </c>
      <c r="BL133" s="14" t="s">
        <v>123</v>
      </c>
      <c r="BM133" s="149" t="s">
        <v>124</v>
      </c>
    </row>
    <row r="134" spans="1:65" s="2" customFormat="1" ht="33" customHeight="1">
      <c r="A134" s="29"/>
      <c r="B134" s="137"/>
      <c r="C134" s="138" t="s">
        <v>124</v>
      </c>
      <c r="D134" s="138" t="s">
        <v>119</v>
      </c>
      <c r="E134" s="139" t="s">
        <v>125</v>
      </c>
      <c r="F134" s="140" t="s">
        <v>126</v>
      </c>
      <c r="G134" s="141" t="s">
        <v>122</v>
      </c>
      <c r="H134" s="142">
        <v>235.46</v>
      </c>
      <c r="I134" s="143"/>
      <c r="J134" s="142">
        <f t="shared" si="0"/>
        <v>0</v>
      </c>
      <c r="K134" s="144"/>
      <c r="L134" s="30"/>
      <c r="M134" s="145" t="s">
        <v>1</v>
      </c>
      <c r="N134" s="146" t="s">
        <v>36</v>
      </c>
      <c r="O134" s="55"/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9" t="s">
        <v>123</v>
      </c>
      <c r="AT134" s="149" t="s">
        <v>119</v>
      </c>
      <c r="AU134" s="149" t="s">
        <v>124</v>
      </c>
      <c r="AY134" s="14" t="s">
        <v>116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124</v>
      </c>
      <c r="BK134" s="151">
        <f t="shared" si="9"/>
        <v>0</v>
      </c>
      <c r="BL134" s="14" t="s">
        <v>123</v>
      </c>
      <c r="BM134" s="149" t="s">
        <v>123</v>
      </c>
    </row>
    <row r="135" spans="1:65" s="2" customFormat="1" ht="21.75" customHeight="1">
      <c r="A135" s="29"/>
      <c r="B135" s="137"/>
      <c r="C135" s="138" t="s">
        <v>127</v>
      </c>
      <c r="D135" s="138" t="s">
        <v>119</v>
      </c>
      <c r="E135" s="139" t="s">
        <v>128</v>
      </c>
      <c r="F135" s="140" t="s">
        <v>129</v>
      </c>
      <c r="G135" s="141" t="s">
        <v>122</v>
      </c>
      <c r="H135" s="142">
        <v>7.51</v>
      </c>
      <c r="I135" s="143"/>
      <c r="J135" s="142">
        <f t="shared" si="0"/>
        <v>0</v>
      </c>
      <c r="K135" s="144"/>
      <c r="L135" s="30"/>
      <c r="M135" s="145" t="s">
        <v>1</v>
      </c>
      <c r="N135" s="146" t="s">
        <v>36</v>
      </c>
      <c r="O135" s="55"/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9" t="s">
        <v>123</v>
      </c>
      <c r="AT135" s="149" t="s">
        <v>119</v>
      </c>
      <c r="AU135" s="149" t="s">
        <v>124</v>
      </c>
      <c r="AY135" s="14" t="s">
        <v>116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124</v>
      </c>
      <c r="BK135" s="151">
        <f t="shared" si="9"/>
        <v>0</v>
      </c>
      <c r="BL135" s="14" t="s">
        <v>123</v>
      </c>
      <c r="BM135" s="149" t="s">
        <v>117</v>
      </c>
    </row>
    <row r="136" spans="1:65" s="2" customFormat="1" ht="21.75" customHeight="1">
      <c r="A136" s="29"/>
      <c r="B136" s="137"/>
      <c r="C136" s="138" t="s">
        <v>123</v>
      </c>
      <c r="D136" s="138" t="s">
        <v>119</v>
      </c>
      <c r="E136" s="139" t="s">
        <v>130</v>
      </c>
      <c r="F136" s="140" t="s">
        <v>131</v>
      </c>
      <c r="G136" s="141" t="s">
        <v>122</v>
      </c>
      <c r="H136" s="142">
        <v>7.51</v>
      </c>
      <c r="I136" s="143"/>
      <c r="J136" s="142">
        <f t="shared" si="0"/>
        <v>0</v>
      </c>
      <c r="K136" s="144"/>
      <c r="L136" s="30"/>
      <c r="M136" s="145" t="s">
        <v>1</v>
      </c>
      <c r="N136" s="146" t="s">
        <v>36</v>
      </c>
      <c r="O136" s="55"/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123</v>
      </c>
      <c r="AT136" s="149" t="s">
        <v>119</v>
      </c>
      <c r="AU136" s="149" t="s">
        <v>124</v>
      </c>
      <c r="AY136" s="14" t="s">
        <v>116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124</v>
      </c>
      <c r="BK136" s="151">
        <f t="shared" si="9"/>
        <v>0</v>
      </c>
      <c r="BL136" s="14" t="s">
        <v>123</v>
      </c>
      <c r="BM136" s="149" t="s">
        <v>132</v>
      </c>
    </row>
    <row r="137" spans="1:65" s="2" customFormat="1" ht="33" customHeight="1">
      <c r="A137" s="29"/>
      <c r="B137" s="137"/>
      <c r="C137" s="138" t="s">
        <v>133</v>
      </c>
      <c r="D137" s="138" t="s">
        <v>119</v>
      </c>
      <c r="E137" s="139" t="s">
        <v>134</v>
      </c>
      <c r="F137" s="140" t="s">
        <v>135</v>
      </c>
      <c r="G137" s="141" t="s">
        <v>122</v>
      </c>
      <c r="H137" s="142">
        <v>369.64</v>
      </c>
      <c r="I137" s="143"/>
      <c r="J137" s="142">
        <f t="shared" si="0"/>
        <v>0</v>
      </c>
      <c r="K137" s="144"/>
      <c r="L137" s="30"/>
      <c r="M137" s="145" t="s">
        <v>1</v>
      </c>
      <c r="N137" s="146" t="s">
        <v>36</v>
      </c>
      <c r="O137" s="55"/>
      <c r="P137" s="147">
        <f t="shared" si="1"/>
        <v>0</v>
      </c>
      <c r="Q137" s="147">
        <v>0</v>
      </c>
      <c r="R137" s="147">
        <f t="shared" si="2"/>
        <v>0</v>
      </c>
      <c r="S137" s="147">
        <v>0</v>
      </c>
      <c r="T137" s="148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9" t="s">
        <v>123</v>
      </c>
      <c r="AT137" s="149" t="s">
        <v>119</v>
      </c>
      <c r="AU137" s="149" t="s">
        <v>124</v>
      </c>
      <c r="AY137" s="14" t="s">
        <v>116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124</v>
      </c>
      <c r="BK137" s="151">
        <f t="shared" si="9"/>
        <v>0</v>
      </c>
      <c r="BL137" s="14" t="s">
        <v>123</v>
      </c>
      <c r="BM137" s="149" t="s">
        <v>136</v>
      </c>
    </row>
    <row r="138" spans="1:65" s="2" customFormat="1" ht="33" customHeight="1">
      <c r="A138" s="29"/>
      <c r="B138" s="137"/>
      <c r="C138" s="138" t="s">
        <v>117</v>
      </c>
      <c r="D138" s="138" t="s">
        <v>119</v>
      </c>
      <c r="E138" s="139" t="s">
        <v>137</v>
      </c>
      <c r="F138" s="140" t="s">
        <v>138</v>
      </c>
      <c r="G138" s="141" t="s">
        <v>122</v>
      </c>
      <c r="H138" s="142">
        <v>248.5</v>
      </c>
      <c r="I138" s="143"/>
      <c r="J138" s="142">
        <f t="shared" si="0"/>
        <v>0</v>
      </c>
      <c r="K138" s="144"/>
      <c r="L138" s="30"/>
      <c r="M138" s="145" t="s">
        <v>1</v>
      </c>
      <c r="N138" s="146" t="s">
        <v>36</v>
      </c>
      <c r="O138" s="55"/>
      <c r="P138" s="147">
        <f t="shared" si="1"/>
        <v>0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9" t="s">
        <v>123</v>
      </c>
      <c r="AT138" s="149" t="s">
        <v>119</v>
      </c>
      <c r="AU138" s="149" t="s">
        <v>124</v>
      </c>
      <c r="AY138" s="14" t="s">
        <v>116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124</v>
      </c>
      <c r="BK138" s="151">
        <f t="shared" si="9"/>
        <v>0</v>
      </c>
      <c r="BL138" s="14" t="s">
        <v>123</v>
      </c>
      <c r="BM138" s="149" t="s">
        <v>139</v>
      </c>
    </row>
    <row r="139" spans="1:65" s="2" customFormat="1" ht="21.75" customHeight="1">
      <c r="A139" s="29"/>
      <c r="B139" s="137"/>
      <c r="C139" s="138" t="s">
        <v>140</v>
      </c>
      <c r="D139" s="138" t="s">
        <v>119</v>
      </c>
      <c r="E139" s="139" t="s">
        <v>141</v>
      </c>
      <c r="F139" s="140" t="s">
        <v>142</v>
      </c>
      <c r="G139" s="141" t="s">
        <v>122</v>
      </c>
      <c r="H139" s="142">
        <v>48.762</v>
      </c>
      <c r="I139" s="143"/>
      <c r="J139" s="142">
        <f t="shared" si="0"/>
        <v>0</v>
      </c>
      <c r="K139" s="144"/>
      <c r="L139" s="30"/>
      <c r="M139" s="145" t="s">
        <v>1</v>
      </c>
      <c r="N139" s="146" t="s">
        <v>36</v>
      </c>
      <c r="O139" s="55"/>
      <c r="P139" s="147">
        <f t="shared" si="1"/>
        <v>0</v>
      </c>
      <c r="Q139" s="147">
        <v>0</v>
      </c>
      <c r="R139" s="147">
        <f t="shared" si="2"/>
        <v>0</v>
      </c>
      <c r="S139" s="147">
        <v>0</v>
      </c>
      <c r="T139" s="148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9" t="s">
        <v>123</v>
      </c>
      <c r="AT139" s="149" t="s">
        <v>119</v>
      </c>
      <c r="AU139" s="149" t="s">
        <v>124</v>
      </c>
      <c r="AY139" s="14" t="s">
        <v>116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124</v>
      </c>
      <c r="BK139" s="151">
        <f t="shared" si="9"/>
        <v>0</v>
      </c>
      <c r="BL139" s="14" t="s">
        <v>123</v>
      </c>
      <c r="BM139" s="149" t="s">
        <v>143</v>
      </c>
    </row>
    <row r="140" spans="1:65" s="2" customFormat="1" ht="21.75" customHeight="1">
      <c r="A140" s="29"/>
      <c r="B140" s="137"/>
      <c r="C140" s="138" t="s">
        <v>132</v>
      </c>
      <c r="D140" s="138" t="s">
        <v>119</v>
      </c>
      <c r="E140" s="139" t="s">
        <v>144</v>
      </c>
      <c r="F140" s="140" t="s">
        <v>145</v>
      </c>
      <c r="G140" s="141" t="s">
        <v>122</v>
      </c>
      <c r="H140" s="142">
        <v>48.762</v>
      </c>
      <c r="I140" s="143"/>
      <c r="J140" s="142">
        <f t="shared" si="0"/>
        <v>0</v>
      </c>
      <c r="K140" s="144"/>
      <c r="L140" s="30"/>
      <c r="M140" s="145" t="s">
        <v>1</v>
      </c>
      <c r="N140" s="146" t="s">
        <v>36</v>
      </c>
      <c r="O140" s="55"/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9" t="s">
        <v>123</v>
      </c>
      <c r="AT140" s="149" t="s">
        <v>119</v>
      </c>
      <c r="AU140" s="149" t="s">
        <v>124</v>
      </c>
      <c r="AY140" s="14" t="s">
        <v>116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124</v>
      </c>
      <c r="BK140" s="151">
        <f t="shared" si="9"/>
        <v>0</v>
      </c>
      <c r="BL140" s="14" t="s">
        <v>123</v>
      </c>
      <c r="BM140" s="149" t="s">
        <v>146</v>
      </c>
    </row>
    <row r="141" spans="1:65" s="2" customFormat="1" ht="21.75" customHeight="1">
      <c r="A141" s="29"/>
      <c r="B141" s="137"/>
      <c r="C141" s="138" t="s">
        <v>147</v>
      </c>
      <c r="D141" s="138" t="s">
        <v>119</v>
      </c>
      <c r="E141" s="139" t="s">
        <v>148</v>
      </c>
      <c r="F141" s="140" t="s">
        <v>149</v>
      </c>
      <c r="G141" s="141" t="s">
        <v>122</v>
      </c>
      <c r="H141" s="142">
        <v>8</v>
      </c>
      <c r="I141" s="143"/>
      <c r="J141" s="142">
        <f t="shared" si="0"/>
        <v>0</v>
      </c>
      <c r="K141" s="144"/>
      <c r="L141" s="30"/>
      <c r="M141" s="145" t="s">
        <v>1</v>
      </c>
      <c r="N141" s="146" t="s">
        <v>36</v>
      </c>
      <c r="O141" s="55"/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9" t="s">
        <v>123</v>
      </c>
      <c r="AT141" s="149" t="s">
        <v>119</v>
      </c>
      <c r="AU141" s="149" t="s">
        <v>124</v>
      </c>
      <c r="AY141" s="14" t="s">
        <v>116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124</v>
      </c>
      <c r="BK141" s="151">
        <f t="shared" si="9"/>
        <v>0</v>
      </c>
      <c r="BL141" s="14" t="s">
        <v>123</v>
      </c>
      <c r="BM141" s="149" t="s">
        <v>150</v>
      </c>
    </row>
    <row r="142" spans="1:65" s="2" customFormat="1" ht="33" customHeight="1">
      <c r="A142" s="29"/>
      <c r="B142" s="137"/>
      <c r="C142" s="138" t="s">
        <v>136</v>
      </c>
      <c r="D142" s="138" t="s">
        <v>119</v>
      </c>
      <c r="E142" s="139" t="s">
        <v>151</v>
      </c>
      <c r="F142" s="140" t="s">
        <v>152</v>
      </c>
      <c r="G142" s="141" t="s">
        <v>122</v>
      </c>
      <c r="H142" s="142">
        <v>8</v>
      </c>
      <c r="I142" s="143"/>
      <c r="J142" s="142">
        <f t="shared" si="0"/>
        <v>0</v>
      </c>
      <c r="K142" s="144"/>
      <c r="L142" s="30"/>
      <c r="M142" s="145" t="s">
        <v>1</v>
      </c>
      <c r="N142" s="146" t="s">
        <v>36</v>
      </c>
      <c r="O142" s="55"/>
      <c r="P142" s="147">
        <f t="shared" si="1"/>
        <v>0</v>
      </c>
      <c r="Q142" s="147">
        <v>0</v>
      </c>
      <c r="R142" s="147">
        <f t="shared" si="2"/>
        <v>0</v>
      </c>
      <c r="S142" s="147">
        <v>0</v>
      </c>
      <c r="T142" s="148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9" t="s">
        <v>123</v>
      </c>
      <c r="AT142" s="149" t="s">
        <v>119</v>
      </c>
      <c r="AU142" s="149" t="s">
        <v>124</v>
      </c>
      <c r="AY142" s="14" t="s">
        <v>116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124</v>
      </c>
      <c r="BK142" s="151">
        <f t="shared" si="9"/>
        <v>0</v>
      </c>
      <c r="BL142" s="14" t="s">
        <v>123</v>
      </c>
      <c r="BM142" s="149" t="s">
        <v>7</v>
      </c>
    </row>
    <row r="143" spans="1:65" s="2" customFormat="1" ht="33" customHeight="1">
      <c r="A143" s="29"/>
      <c r="B143" s="137"/>
      <c r="C143" s="138" t="s">
        <v>153</v>
      </c>
      <c r="D143" s="138" t="s">
        <v>119</v>
      </c>
      <c r="E143" s="139" t="s">
        <v>154</v>
      </c>
      <c r="F143" s="140" t="s">
        <v>155</v>
      </c>
      <c r="G143" s="141" t="s">
        <v>122</v>
      </c>
      <c r="H143" s="142">
        <v>8</v>
      </c>
      <c r="I143" s="143"/>
      <c r="J143" s="142">
        <f t="shared" si="0"/>
        <v>0</v>
      </c>
      <c r="K143" s="144"/>
      <c r="L143" s="30"/>
      <c r="M143" s="145" t="s">
        <v>1</v>
      </c>
      <c r="N143" s="146" t="s">
        <v>36</v>
      </c>
      <c r="O143" s="55"/>
      <c r="P143" s="147">
        <f t="shared" si="1"/>
        <v>0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9" t="s">
        <v>123</v>
      </c>
      <c r="AT143" s="149" t="s">
        <v>119</v>
      </c>
      <c r="AU143" s="149" t="s">
        <v>124</v>
      </c>
      <c r="AY143" s="14" t="s">
        <v>116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124</v>
      </c>
      <c r="BK143" s="151">
        <f t="shared" si="9"/>
        <v>0</v>
      </c>
      <c r="BL143" s="14" t="s">
        <v>123</v>
      </c>
      <c r="BM143" s="149" t="s">
        <v>156</v>
      </c>
    </row>
    <row r="144" spans="1:65" s="2" customFormat="1" ht="21.75" customHeight="1">
      <c r="A144" s="29"/>
      <c r="B144" s="137"/>
      <c r="C144" s="138" t="s">
        <v>139</v>
      </c>
      <c r="D144" s="138" t="s">
        <v>119</v>
      </c>
      <c r="E144" s="139" t="s">
        <v>157</v>
      </c>
      <c r="F144" s="140" t="s">
        <v>158</v>
      </c>
      <c r="G144" s="141" t="s">
        <v>122</v>
      </c>
      <c r="H144" s="142">
        <v>184.9</v>
      </c>
      <c r="I144" s="143"/>
      <c r="J144" s="142">
        <f t="shared" si="0"/>
        <v>0</v>
      </c>
      <c r="K144" s="144"/>
      <c r="L144" s="30"/>
      <c r="M144" s="145" t="s">
        <v>1</v>
      </c>
      <c r="N144" s="146" t="s">
        <v>36</v>
      </c>
      <c r="O144" s="55"/>
      <c r="P144" s="147">
        <f t="shared" si="1"/>
        <v>0</v>
      </c>
      <c r="Q144" s="147">
        <v>0</v>
      </c>
      <c r="R144" s="147">
        <f t="shared" si="2"/>
        <v>0</v>
      </c>
      <c r="S144" s="147">
        <v>0</v>
      </c>
      <c r="T144" s="148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9" t="s">
        <v>123</v>
      </c>
      <c r="AT144" s="149" t="s">
        <v>119</v>
      </c>
      <c r="AU144" s="149" t="s">
        <v>124</v>
      </c>
      <c r="AY144" s="14" t="s">
        <v>116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124</v>
      </c>
      <c r="BK144" s="151">
        <f t="shared" si="9"/>
        <v>0</v>
      </c>
      <c r="BL144" s="14" t="s">
        <v>123</v>
      </c>
      <c r="BM144" s="149" t="s">
        <v>159</v>
      </c>
    </row>
    <row r="145" spans="1:65" s="2" customFormat="1" ht="21.75" customHeight="1">
      <c r="A145" s="29"/>
      <c r="B145" s="137"/>
      <c r="C145" s="152" t="s">
        <v>160</v>
      </c>
      <c r="D145" s="152" t="s">
        <v>161</v>
      </c>
      <c r="E145" s="153" t="s">
        <v>162</v>
      </c>
      <c r="F145" s="154" t="s">
        <v>163</v>
      </c>
      <c r="G145" s="155" t="s">
        <v>164</v>
      </c>
      <c r="H145" s="156">
        <v>29.721</v>
      </c>
      <c r="I145" s="157"/>
      <c r="J145" s="156">
        <f t="shared" si="0"/>
        <v>0</v>
      </c>
      <c r="K145" s="158"/>
      <c r="L145" s="159"/>
      <c r="M145" s="160" t="s">
        <v>1</v>
      </c>
      <c r="N145" s="161" t="s">
        <v>36</v>
      </c>
      <c r="O145" s="55"/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9" t="s">
        <v>132</v>
      </c>
      <c r="AT145" s="149" t="s">
        <v>161</v>
      </c>
      <c r="AU145" s="149" t="s">
        <v>124</v>
      </c>
      <c r="AY145" s="14" t="s">
        <v>116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124</v>
      </c>
      <c r="BK145" s="151">
        <f t="shared" si="9"/>
        <v>0</v>
      </c>
      <c r="BL145" s="14" t="s">
        <v>123</v>
      </c>
      <c r="BM145" s="149" t="s">
        <v>165</v>
      </c>
    </row>
    <row r="146" spans="1:65" s="2" customFormat="1" ht="21.75" customHeight="1">
      <c r="A146" s="29"/>
      <c r="B146" s="137"/>
      <c r="C146" s="138" t="s">
        <v>143</v>
      </c>
      <c r="D146" s="138" t="s">
        <v>119</v>
      </c>
      <c r="E146" s="139" t="s">
        <v>166</v>
      </c>
      <c r="F146" s="140" t="s">
        <v>167</v>
      </c>
      <c r="G146" s="141" t="s">
        <v>122</v>
      </c>
      <c r="H146" s="142">
        <v>184.9</v>
      </c>
      <c r="I146" s="143"/>
      <c r="J146" s="142">
        <f t="shared" si="0"/>
        <v>0</v>
      </c>
      <c r="K146" s="144"/>
      <c r="L146" s="30"/>
      <c r="M146" s="145" t="s">
        <v>1</v>
      </c>
      <c r="N146" s="146" t="s">
        <v>36</v>
      </c>
      <c r="O146" s="55"/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9" t="s">
        <v>123</v>
      </c>
      <c r="AT146" s="149" t="s">
        <v>119</v>
      </c>
      <c r="AU146" s="149" t="s">
        <v>124</v>
      </c>
      <c r="AY146" s="14" t="s">
        <v>116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124</v>
      </c>
      <c r="BK146" s="151">
        <f t="shared" si="9"/>
        <v>0</v>
      </c>
      <c r="BL146" s="14" t="s">
        <v>123</v>
      </c>
      <c r="BM146" s="149" t="s">
        <v>168</v>
      </c>
    </row>
    <row r="147" spans="1:65" s="12" customFormat="1" ht="22.9" customHeight="1">
      <c r="B147" s="124"/>
      <c r="D147" s="125" t="s">
        <v>69</v>
      </c>
      <c r="E147" s="135" t="s">
        <v>147</v>
      </c>
      <c r="F147" s="135" t="s">
        <v>169</v>
      </c>
      <c r="I147" s="127"/>
      <c r="J147" s="136">
        <f>BK147</f>
        <v>0</v>
      </c>
      <c r="L147" s="124"/>
      <c r="M147" s="129"/>
      <c r="N147" s="130"/>
      <c r="O147" s="130"/>
      <c r="P147" s="131">
        <f>SUM(P148:P176)</f>
        <v>0</v>
      </c>
      <c r="Q147" s="130"/>
      <c r="R147" s="131">
        <f>SUM(R148:R176)</f>
        <v>0</v>
      </c>
      <c r="S147" s="130"/>
      <c r="T147" s="132">
        <f>SUM(T148:T176)</f>
        <v>0</v>
      </c>
      <c r="AR147" s="125" t="s">
        <v>78</v>
      </c>
      <c r="AT147" s="133" t="s">
        <v>69</v>
      </c>
      <c r="AU147" s="133" t="s">
        <v>78</v>
      </c>
      <c r="AY147" s="125" t="s">
        <v>116</v>
      </c>
      <c r="BK147" s="134">
        <f>SUM(BK148:BK176)</f>
        <v>0</v>
      </c>
    </row>
    <row r="148" spans="1:65" s="2" customFormat="1" ht="21.75" customHeight="1">
      <c r="A148" s="29"/>
      <c r="B148" s="137"/>
      <c r="C148" s="138" t="s">
        <v>170</v>
      </c>
      <c r="D148" s="138" t="s">
        <v>119</v>
      </c>
      <c r="E148" s="139" t="s">
        <v>171</v>
      </c>
      <c r="F148" s="140" t="s">
        <v>172</v>
      </c>
      <c r="G148" s="141" t="s">
        <v>122</v>
      </c>
      <c r="H148" s="142">
        <v>1110.06</v>
      </c>
      <c r="I148" s="143"/>
      <c r="J148" s="142">
        <f t="shared" ref="J148:J176" si="10">ROUND(I148*H148,3)</f>
        <v>0</v>
      </c>
      <c r="K148" s="144"/>
      <c r="L148" s="30"/>
      <c r="M148" s="145" t="s">
        <v>1</v>
      </c>
      <c r="N148" s="146" t="s">
        <v>36</v>
      </c>
      <c r="O148" s="55"/>
      <c r="P148" s="147">
        <f t="shared" ref="P148:P176" si="11">O148*H148</f>
        <v>0</v>
      </c>
      <c r="Q148" s="147">
        <v>0</v>
      </c>
      <c r="R148" s="147">
        <f t="shared" ref="R148:R176" si="12">Q148*H148</f>
        <v>0</v>
      </c>
      <c r="S148" s="147">
        <v>0</v>
      </c>
      <c r="T148" s="148">
        <f t="shared" ref="T148:T176" si="13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9" t="s">
        <v>123</v>
      </c>
      <c r="AT148" s="149" t="s">
        <v>119</v>
      </c>
      <c r="AU148" s="149" t="s">
        <v>124</v>
      </c>
      <c r="AY148" s="14" t="s">
        <v>116</v>
      </c>
      <c r="BE148" s="150">
        <f t="shared" ref="BE148:BE176" si="14">IF(N148="základná",J148,0)</f>
        <v>0</v>
      </c>
      <c r="BF148" s="150">
        <f t="shared" ref="BF148:BF176" si="15">IF(N148="znížená",J148,0)</f>
        <v>0</v>
      </c>
      <c r="BG148" s="150">
        <f t="shared" ref="BG148:BG176" si="16">IF(N148="zákl. prenesená",J148,0)</f>
        <v>0</v>
      </c>
      <c r="BH148" s="150">
        <f t="shared" ref="BH148:BH176" si="17">IF(N148="zníž. prenesená",J148,0)</f>
        <v>0</v>
      </c>
      <c r="BI148" s="150">
        <f t="shared" ref="BI148:BI176" si="18">IF(N148="nulová",J148,0)</f>
        <v>0</v>
      </c>
      <c r="BJ148" s="14" t="s">
        <v>124</v>
      </c>
      <c r="BK148" s="151">
        <f t="shared" ref="BK148:BK176" si="19">ROUND(I148*H148,3)</f>
        <v>0</v>
      </c>
      <c r="BL148" s="14" t="s">
        <v>123</v>
      </c>
      <c r="BM148" s="149" t="s">
        <v>173</v>
      </c>
    </row>
    <row r="149" spans="1:65" s="2" customFormat="1" ht="16.5" customHeight="1">
      <c r="A149" s="29"/>
      <c r="B149" s="137"/>
      <c r="C149" s="138" t="s">
        <v>146</v>
      </c>
      <c r="D149" s="138" t="s">
        <v>119</v>
      </c>
      <c r="E149" s="139" t="s">
        <v>174</v>
      </c>
      <c r="F149" s="140" t="s">
        <v>175</v>
      </c>
      <c r="G149" s="141" t="s">
        <v>122</v>
      </c>
      <c r="H149" s="142">
        <v>618.14</v>
      </c>
      <c r="I149" s="143"/>
      <c r="J149" s="142">
        <f t="shared" si="10"/>
        <v>0</v>
      </c>
      <c r="K149" s="144"/>
      <c r="L149" s="30"/>
      <c r="M149" s="145" t="s">
        <v>1</v>
      </c>
      <c r="N149" s="146" t="s">
        <v>36</v>
      </c>
      <c r="O149" s="55"/>
      <c r="P149" s="147">
        <f t="shared" si="11"/>
        <v>0</v>
      </c>
      <c r="Q149" s="147">
        <v>0</v>
      </c>
      <c r="R149" s="147">
        <f t="shared" si="12"/>
        <v>0</v>
      </c>
      <c r="S149" s="147">
        <v>0</v>
      </c>
      <c r="T149" s="148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9" t="s">
        <v>123</v>
      </c>
      <c r="AT149" s="149" t="s">
        <v>119</v>
      </c>
      <c r="AU149" s="149" t="s">
        <v>124</v>
      </c>
      <c r="AY149" s="14" t="s">
        <v>116</v>
      </c>
      <c r="BE149" s="150">
        <f t="shared" si="14"/>
        <v>0</v>
      </c>
      <c r="BF149" s="150">
        <f t="shared" si="15"/>
        <v>0</v>
      </c>
      <c r="BG149" s="150">
        <f t="shared" si="16"/>
        <v>0</v>
      </c>
      <c r="BH149" s="150">
        <f t="shared" si="17"/>
        <v>0</v>
      </c>
      <c r="BI149" s="150">
        <f t="shared" si="18"/>
        <v>0</v>
      </c>
      <c r="BJ149" s="14" t="s">
        <v>124</v>
      </c>
      <c r="BK149" s="151">
        <f t="shared" si="19"/>
        <v>0</v>
      </c>
      <c r="BL149" s="14" t="s">
        <v>123</v>
      </c>
      <c r="BM149" s="149" t="s">
        <v>176</v>
      </c>
    </row>
    <row r="150" spans="1:65" s="2" customFormat="1" ht="33" customHeight="1">
      <c r="A150" s="29"/>
      <c r="B150" s="137"/>
      <c r="C150" s="138" t="s">
        <v>177</v>
      </c>
      <c r="D150" s="138" t="s">
        <v>119</v>
      </c>
      <c r="E150" s="139" t="s">
        <v>178</v>
      </c>
      <c r="F150" s="140" t="s">
        <v>179</v>
      </c>
      <c r="G150" s="141" t="s">
        <v>122</v>
      </c>
      <c r="H150" s="142">
        <v>42.975000000000001</v>
      </c>
      <c r="I150" s="143"/>
      <c r="J150" s="142">
        <f t="shared" si="10"/>
        <v>0</v>
      </c>
      <c r="K150" s="144"/>
      <c r="L150" s="30"/>
      <c r="M150" s="145" t="s">
        <v>1</v>
      </c>
      <c r="N150" s="146" t="s">
        <v>36</v>
      </c>
      <c r="O150" s="55"/>
      <c r="P150" s="147">
        <f t="shared" si="11"/>
        <v>0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49" t="s">
        <v>123</v>
      </c>
      <c r="AT150" s="149" t="s">
        <v>119</v>
      </c>
      <c r="AU150" s="149" t="s">
        <v>124</v>
      </c>
      <c r="AY150" s="14" t="s">
        <v>116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124</v>
      </c>
      <c r="BK150" s="151">
        <f t="shared" si="19"/>
        <v>0</v>
      </c>
      <c r="BL150" s="14" t="s">
        <v>123</v>
      </c>
      <c r="BM150" s="149" t="s">
        <v>180</v>
      </c>
    </row>
    <row r="151" spans="1:65" s="2" customFormat="1" ht="21.75" customHeight="1">
      <c r="A151" s="29"/>
      <c r="B151" s="137"/>
      <c r="C151" s="138" t="s">
        <v>150</v>
      </c>
      <c r="D151" s="138" t="s">
        <v>119</v>
      </c>
      <c r="E151" s="139" t="s">
        <v>181</v>
      </c>
      <c r="F151" s="140" t="s">
        <v>182</v>
      </c>
      <c r="G151" s="141" t="s">
        <v>183</v>
      </c>
      <c r="H151" s="142">
        <v>18.489999999999998</v>
      </c>
      <c r="I151" s="143"/>
      <c r="J151" s="142">
        <f t="shared" si="10"/>
        <v>0</v>
      </c>
      <c r="K151" s="144"/>
      <c r="L151" s="30"/>
      <c r="M151" s="145" t="s">
        <v>1</v>
      </c>
      <c r="N151" s="146" t="s">
        <v>36</v>
      </c>
      <c r="O151" s="55"/>
      <c r="P151" s="147">
        <f t="shared" si="11"/>
        <v>0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9" t="s">
        <v>123</v>
      </c>
      <c r="AT151" s="149" t="s">
        <v>119</v>
      </c>
      <c r="AU151" s="149" t="s">
        <v>124</v>
      </c>
      <c r="AY151" s="14" t="s">
        <v>116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124</v>
      </c>
      <c r="BK151" s="151">
        <f t="shared" si="19"/>
        <v>0</v>
      </c>
      <c r="BL151" s="14" t="s">
        <v>123</v>
      </c>
      <c r="BM151" s="149" t="s">
        <v>184</v>
      </c>
    </row>
    <row r="152" spans="1:65" s="2" customFormat="1" ht="33" customHeight="1">
      <c r="A152" s="29"/>
      <c r="B152" s="137"/>
      <c r="C152" s="138" t="s">
        <v>185</v>
      </c>
      <c r="D152" s="138" t="s">
        <v>119</v>
      </c>
      <c r="E152" s="139" t="s">
        <v>186</v>
      </c>
      <c r="F152" s="140" t="s">
        <v>187</v>
      </c>
      <c r="G152" s="141" t="s">
        <v>122</v>
      </c>
      <c r="H152" s="142">
        <v>184.9</v>
      </c>
      <c r="I152" s="143"/>
      <c r="J152" s="142">
        <f t="shared" si="10"/>
        <v>0</v>
      </c>
      <c r="K152" s="144"/>
      <c r="L152" s="30"/>
      <c r="M152" s="145" t="s">
        <v>1</v>
      </c>
      <c r="N152" s="146" t="s">
        <v>36</v>
      </c>
      <c r="O152" s="55"/>
      <c r="P152" s="147">
        <f t="shared" si="11"/>
        <v>0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49" t="s">
        <v>123</v>
      </c>
      <c r="AT152" s="149" t="s">
        <v>119</v>
      </c>
      <c r="AU152" s="149" t="s">
        <v>124</v>
      </c>
      <c r="AY152" s="14" t="s">
        <v>116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124</v>
      </c>
      <c r="BK152" s="151">
        <f t="shared" si="19"/>
        <v>0</v>
      </c>
      <c r="BL152" s="14" t="s">
        <v>123</v>
      </c>
      <c r="BM152" s="149" t="s">
        <v>188</v>
      </c>
    </row>
    <row r="153" spans="1:65" s="2" customFormat="1" ht="21.75" customHeight="1">
      <c r="A153" s="29"/>
      <c r="B153" s="137"/>
      <c r="C153" s="138" t="s">
        <v>7</v>
      </c>
      <c r="D153" s="138" t="s">
        <v>119</v>
      </c>
      <c r="E153" s="139" t="s">
        <v>189</v>
      </c>
      <c r="F153" s="140" t="s">
        <v>190</v>
      </c>
      <c r="G153" s="141" t="s">
        <v>191</v>
      </c>
      <c r="H153" s="142">
        <v>27</v>
      </c>
      <c r="I153" s="143"/>
      <c r="J153" s="142">
        <f t="shared" si="10"/>
        <v>0</v>
      </c>
      <c r="K153" s="144"/>
      <c r="L153" s="30"/>
      <c r="M153" s="145" t="s">
        <v>1</v>
      </c>
      <c r="N153" s="146" t="s">
        <v>36</v>
      </c>
      <c r="O153" s="55"/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49" t="s">
        <v>123</v>
      </c>
      <c r="AT153" s="149" t="s">
        <v>119</v>
      </c>
      <c r="AU153" s="149" t="s">
        <v>124</v>
      </c>
      <c r="AY153" s="14" t="s">
        <v>116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124</v>
      </c>
      <c r="BK153" s="151">
        <f t="shared" si="19"/>
        <v>0</v>
      </c>
      <c r="BL153" s="14" t="s">
        <v>123</v>
      </c>
      <c r="BM153" s="149" t="s">
        <v>192</v>
      </c>
    </row>
    <row r="154" spans="1:65" s="2" customFormat="1" ht="21.75" customHeight="1">
      <c r="A154" s="29"/>
      <c r="B154" s="137"/>
      <c r="C154" s="138" t="s">
        <v>193</v>
      </c>
      <c r="D154" s="138" t="s">
        <v>119</v>
      </c>
      <c r="E154" s="139" t="s">
        <v>194</v>
      </c>
      <c r="F154" s="140" t="s">
        <v>195</v>
      </c>
      <c r="G154" s="141" t="s">
        <v>122</v>
      </c>
      <c r="H154" s="142">
        <v>25.1</v>
      </c>
      <c r="I154" s="143"/>
      <c r="J154" s="142">
        <f t="shared" si="10"/>
        <v>0</v>
      </c>
      <c r="K154" s="144"/>
      <c r="L154" s="30"/>
      <c r="M154" s="145" t="s">
        <v>1</v>
      </c>
      <c r="N154" s="146" t="s">
        <v>36</v>
      </c>
      <c r="O154" s="55"/>
      <c r="P154" s="147">
        <f t="shared" si="11"/>
        <v>0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9" t="s">
        <v>123</v>
      </c>
      <c r="AT154" s="149" t="s">
        <v>119</v>
      </c>
      <c r="AU154" s="149" t="s">
        <v>124</v>
      </c>
      <c r="AY154" s="14" t="s">
        <v>116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124</v>
      </c>
      <c r="BK154" s="151">
        <f t="shared" si="19"/>
        <v>0</v>
      </c>
      <c r="BL154" s="14" t="s">
        <v>123</v>
      </c>
      <c r="BM154" s="149" t="s">
        <v>196</v>
      </c>
    </row>
    <row r="155" spans="1:65" s="2" customFormat="1" ht="21.75" customHeight="1">
      <c r="A155" s="29"/>
      <c r="B155" s="137"/>
      <c r="C155" s="138" t="s">
        <v>156</v>
      </c>
      <c r="D155" s="138" t="s">
        <v>119</v>
      </c>
      <c r="E155" s="139" t="s">
        <v>197</v>
      </c>
      <c r="F155" s="140" t="s">
        <v>198</v>
      </c>
      <c r="G155" s="141" t="s">
        <v>191</v>
      </c>
      <c r="H155" s="142">
        <v>0.20200000000000001</v>
      </c>
      <c r="I155" s="143"/>
      <c r="J155" s="142">
        <f t="shared" si="10"/>
        <v>0</v>
      </c>
      <c r="K155" s="144"/>
      <c r="L155" s="30"/>
      <c r="M155" s="145" t="s">
        <v>1</v>
      </c>
      <c r="N155" s="146" t="s">
        <v>36</v>
      </c>
      <c r="O155" s="55"/>
      <c r="P155" s="147">
        <f t="shared" si="11"/>
        <v>0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9" t="s">
        <v>123</v>
      </c>
      <c r="AT155" s="149" t="s">
        <v>119</v>
      </c>
      <c r="AU155" s="149" t="s">
        <v>124</v>
      </c>
      <c r="AY155" s="14" t="s">
        <v>116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124</v>
      </c>
      <c r="BK155" s="151">
        <f t="shared" si="19"/>
        <v>0</v>
      </c>
      <c r="BL155" s="14" t="s">
        <v>123</v>
      </c>
      <c r="BM155" s="149" t="s">
        <v>199</v>
      </c>
    </row>
    <row r="156" spans="1:65" s="2" customFormat="1" ht="21.75" customHeight="1">
      <c r="A156" s="29"/>
      <c r="B156" s="137"/>
      <c r="C156" s="138" t="s">
        <v>200</v>
      </c>
      <c r="D156" s="138" t="s">
        <v>119</v>
      </c>
      <c r="E156" s="139" t="s">
        <v>201</v>
      </c>
      <c r="F156" s="140" t="s">
        <v>202</v>
      </c>
      <c r="G156" s="141" t="s">
        <v>122</v>
      </c>
      <c r="H156" s="142">
        <v>2.9689999999999999</v>
      </c>
      <c r="I156" s="143"/>
      <c r="J156" s="142">
        <f t="shared" si="10"/>
        <v>0</v>
      </c>
      <c r="K156" s="144"/>
      <c r="L156" s="30"/>
      <c r="M156" s="145" t="s">
        <v>1</v>
      </c>
      <c r="N156" s="146" t="s">
        <v>36</v>
      </c>
      <c r="O156" s="55"/>
      <c r="P156" s="147">
        <f t="shared" si="11"/>
        <v>0</v>
      </c>
      <c r="Q156" s="147">
        <v>0</v>
      </c>
      <c r="R156" s="147">
        <f t="shared" si="12"/>
        <v>0</v>
      </c>
      <c r="S156" s="147">
        <v>0</v>
      </c>
      <c r="T156" s="148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9" t="s">
        <v>123</v>
      </c>
      <c r="AT156" s="149" t="s">
        <v>119</v>
      </c>
      <c r="AU156" s="149" t="s">
        <v>124</v>
      </c>
      <c r="AY156" s="14" t="s">
        <v>116</v>
      </c>
      <c r="BE156" s="150">
        <f t="shared" si="14"/>
        <v>0</v>
      </c>
      <c r="BF156" s="150">
        <f t="shared" si="15"/>
        <v>0</v>
      </c>
      <c r="BG156" s="150">
        <f t="shared" si="16"/>
        <v>0</v>
      </c>
      <c r="BH156" s="150">
        <f t="shared" si="17"/>
        <v>0</v>
      </c>
      <c r="BI156" s="150">
        <f t="shared" si="18"/>
        <v>0</v>
      </c>
      <c r="BJ156" s="14" t="s">
        <v>124</v>
      </c>
      <c r="BK156" s="151">
        <f t="shared" si="19"/>
        <v>0</v>
      </c>
      <c r="BL156" s="14" t="s">
        <v>123</v>
      </c>
      <c r="BM156" s="149" t="s">
        <v>203</v>
      </c>
    </row>
    <row r="157" spans="1:65" s="2" customFormat="1" ht="21.75" customHeight="1">
      <c r="A157" s="29"/>
      <c r="B157" s="137"/>
      <c r="C157" s="138" t="s">
        <v>159</v>
      </c>
      <c r="D157" s="138" t="s">
        <v>119</v>
      </c>
      <c r="E157" s="139" t="s">
        <v>204</v>
      </c>
      <c r="F157" s="140" t="s">
        <v>205</v>
      </c>
      <c r="G157" s="141" t="s">
        <v>183</v>
      </c>
      <c r="H157" s="142">
        <v>0.38</v>
      </c>
      <c r="I157" s="143"/>
      <c r="J157" s="142">
        <f t="shared" si="10"/>
        <v>0</v>
      </c>
      <c r="K157" s="144"/>
      <c r="L157" s="30"/>
      <c r="M157" s="145" t="s">
        <v>1</v>
      </c>
      <c r="N157" s="146" t="s">
        <v>36</v>
      </c>
      <c r="O157" s="55"/>
      <c r="P157" s="147">
        <f t="shared" si="11"/>
        <v>0</v>
      </c>
      <c r="Q157" s="147">
        <v>0</v>
      </c>
      <c r="R157" s="147">
        <f t="shared" si="12"/>
        <v>0</v>
      </c>
      <c r="S157" s="147">
        <v>0</v>
      </c>
      <c r="T157" s="148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9" t="s">
        <v>123</v>
      </c>
      <c r="AT157" s="149" t="s">
        <v>119</v>
      </c>
      <c r="AU157" s="149" t="s">
        <v>124</v>
      </c>
      <c r="AY157" s="14" t="s">
        <v>116</v>
      </c>
      <c r="BE157" s="150">
        <f t="shared" si="14"/>
        <v>0</v>
      </c>
      <c r="BF157" s="150">
        <f t="shared" si="15"/>
        <v>0</v>
      </c>
      <c r="BG157" s="150">
        <f t="shared" si="16"/>
        <v>0</v>
      </c>
      <c r="BH157" s="150">
        <f t="shared" si="17"/>
        <v>0</v>
      </c>
      <c r="BI157" s="150">
        <f t="shared" si="18"/>
        <v>0</v>
      </c>
      <c r="BJ157" s="14" t="s">
        <v>124</v>
      </c>
      <c r="BK157" s="151">
        <f t="shared" si="19"/>
        <v>0</v>
      </c>
      <c r="BL157" s="14" t="s">
        <v>123</v>
      </c>
      <c r="BM157" s="149" t="s">
        <v>206</v>
      </c>
    </row>
    <row r="158" spans="1:65" s="2" customFormat="1" ht="21.75" customHeight="1">
      <c r="A158" s="29"/>
      <c r="B158" s="137"/>
      <c r="C158" s="138" t="s">
        <v>207</v>
      </c>
      <c r="D158" s="138" t="s">
        <v>119</v>
      </c>
      <c r="E158" s="139" t="s">
        <v>208</v>
      </c>
      <c r="F158" s="140" t="s">
        <v>209</v>
      </c>
      <c r="G158" s="141" t="s">
        <v>122</v>
      </c>
      <c r="H158" s="142">
        <v>61.472000000000001</v>
      </c>
      <c r="I158" s="143"/>
      <c r="J158" s="142">
        <f t="shared" si="10"/>
        <v>0</v>
      </c>
      <c r="K158" s="144"/>
      <c r="L158" s="30"/>
      <c r="M158" s="145" t="s">
        <v>1</v>
      </c>
      <c r="N158" s="146" t="s">
        <v>36</v>
      </c>
      <c r="O158" s="55"/>
      <c r="P158" s="147">
        <f t="shared" si="11"/>
        <v>0</v>
      </c>
      <c r="Q158" s="147">
        <v>0</v>
      </c>
      <c r="R158" s="147">
        <f t="shared" si="12"/>
        <v>0</v>
      </c>
      <c r="S158" s="147">
        <v>0</v>
      </c>
      <c r="T158" s="148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9" t="s">
        <v>123</v>
      </c>
      <c r="AT158" s="149" t="s">
        <v>119</v>
      </c>
      <c r="AU158" s="149" t="s">
        <v>124</v>
      </c>
      <c r="AY158" s="14" t="s">
        <v>116</v>
      </c>
      <c r="BE158" s="150">
        <f t="shared" si="14"/>
        <v>0</v>
      </c>
      <c r="BF158" s="150">
        <f t="shared" si="15"/>
        <v>0</v>
      </c>
      <c r="BG158" s="150">
        <f t="shared" si="16"/>
        <v>0</v>
      </c>
      <c r="BH158" s="150">
        <f t="shared" si="17"/>
        <v>0</v>
      </c>
      <c r="BI158" s="150">
        <f t="shared" si="18"/>
        <v>0</v>
      </c>
      <c r="BJ158" s="14" t="s">
        <v>124</v>
      </c>
      <c r="BK158" s="151">
        <f t="shared" si="19"/>
        <v>0</v>
      </c>
      <c r="BL158" s="14" t="s">
        <v>123</v>
      </c>
      <c r="BM158" s="149" t="s">
        <v>210</v>
      </c>
    </row>
    <row r="159" spans="1:65" s="2" customFormat="1" ht="33" customHeight="1">
      <c r="A159" s="29"/>
      <c r="B159" s="137"/>
      <c r="C159" s="138" t="s">
        <v>165</v>
      </c>
      <c r="D159" s="138" t="s">
        <v>119</v>
      </c>
      <c r="E159" s="139" t="s">
        <v>211</v>
      </c>
      <c r="F159" s="140" t="s">
        <v>212</v>
      </c>
      <c r="G159" s="141" t="s">
        <v>191</v>
      </c>
      <c r="H159" s="142">
        <v>1</v>
      </c>
      <c r="I159" s="143"/>
      <c r="J159" s="142">
        <f t="shared" si="10"/>
        <v>0</v>
      </c>
      <c r="K159" s="144"/>
      <c r="L159" s="30"/>
      <c r="M159" s="145" t="s">
        <v>1</v>
      </c>
      <c r="N159" s="146" t="s">
        <v>36</v>
      </c>
      <c r="O159" s="55"/>
      <c r="P159" s="147">
        <f t="shared" si="11"/>
        <v>0</v>
      </c>
      <c r="Q159" s="147">
        <v>0</v>
      </c>
      <c r="R159" s="147">
        <f t="shared" si="12"/>
        <v>0</v>
      </c>
      <c r="S159" s="147">
        <v>0</v>
      </c>
      <c r="T159" s="148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9" t="s">
        <v>123</v>
      </c>
      <c r="AT159" s="149" t="s">
        <v>119</v>
      </c>
      <c r="AU159" s="149" t="s">
        <v>124</v>
      </c>
      <c r="AY159" s="14" t="s">
        <v>116</v>
      </c>
      <c r="BE159" s="150">
        <f t="shared" si="14"/>
        <v>0</v>
      </c>
      <c r="BF159" s="150">
        <f t="shared" si="15"/>
        <v>0</v>
      </c>
      <c r="BG159" s="150">
        <f t="shared" si="16"/>
        <v>0</v>
      </c>
      <c r="BH159" s="150">
        <f t="shared" si="17"/>
        <v>0</v>
      </c>
      <c r="BI159" s="150">
        <f t="shared" si="18"/>
        <v>0</v>
      </c>
      <c r="BJ159" s="14" t="s">
        <v>124</v>
      </c>
      <c r="BK159" s="151">
        <f t="shared" si="19"/>
        <v>0</v>
      </c>
      <c r="BL159" s="14" t="s">
        <v>123</v>
      </c>
      <c r="BM159" s="149" t="s">
        <v>213</v>
      </c>
    </row>
    <row r="160" spans="1:65" s="2" customFormat="1" ht="33" customHeight="1">
      <c r="A160" s="29"/>
      <c r="B160" s="137"/>
      <c r="C160" s="138" t="s">
        <v>214</v>
      </c>
      <c r="D160" s="138" t="s">
        <v>119</v>
      </c>
      <c r="E160" s="139" t="s">
        <v>215</v>
      </c>
      <c r="F160" s="140" t="s">
        <v>216</v>
      </c>
      <c r="G160" s="141" t="s">
        <v>191</v>
      </c>
      <c r="H160" s="142">
        <v>6</v>
      </c>
      <c r="I160" s="143"/>
      <c r="J160" s="142">
        <f t="shared" si="10"/>
        <v>0</v>
      </c>
      <c r="K160" s="144"/>
      <c r="L160" s="30"/>
      <c r="M160" s="145" t="s">
        <v>1</v>
      </c>
      <c r="N160" s="146" t="s">
        <v>36</v>
      </c>
      <c r="O160" s="55"/>
      <c r="P160" s="147">
        <f t="shared" si="11"/>
        <v>0</v>
      </c>
      <c r="Q160" s="147">
        <v>0</v>
      </c>
      <c r="R160" s="147">
        <f t="shared" si="12"/>
        <v>0</v>
      </c>
      <c r="S160" s="147">
        <v>0</v>
      </c>
      <c r="T160" s="148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9" t="s">
        <v>123</v>
      </c>
      <c r="AT160" s="149" t="s">
        <v>119</v>
      </c>
      <c r="AU160" s="149" t="s">
        <v>124</v>
      </c>
      <c r="AY160" s="14" t="s">
        <v>116</v>
      </c>
      <c r="BE160" s="150">
        <f t="shared" si="14"/>
        <v>0</v>
      </c>
      <c r="BF160" s="150">
        <f t="shared" si="15"/>
        <v>0</v>
      </c>
      <c r="BG160" s="150">
        <f t="shared" si="16"/>
        <v>0</v>
      </c>
      <c r="BH160" s="150">
        <f t="shared" si="17"/>
        <v>0</v>
      </c>
      <c r="BI160" s="150">
        <f t="shared" si="18"/>
        <v>0</v>
      </c>
      <c r="BJ160" s="14" t="s">
        <v>124</v>
      </c>
      <c r="BK160" s="151">
        <f t="shared" si="19"/>
        <v>0</v>
      </c>
      <c r="BL160" s="14" t="s">
        <v>123</v>
      </c>
      <c r="BM160" s="149" t="s">
        <v>217</v>
      </c>
    </row>
    <row r="161" spans="1:65" s="2" customFormat="1" ht="33" customHeight="1">
      <c r="A161" s="29"/>
      <c r="B161" s="137"/>
      <c r="C161" s="138" t="s">
        <v>168</v>
      </c>
      <c r="D161" s="138" t="s">
        <v>119</v>
      </c>
      <c r="E161" s="139" t="s">
        <v>218</v>
      </c>
      <c r="F161" s="140" t="s">
        <v>219</v>
      </c>
      <c r="G161" s="141" t="s">
        <v>183</v>
      </c>
      <c r="H161" s="142">
        <v>2.4580000000000002</v>
      </c>
      <c r="I161" s="143"/>
      <c r="J161" s="142">
        <f t="shared" si="10"/>
        <v>0</v>
      </c>
      <c r="K161" s="144"/>
      <c r="L161" s="30"/>
      <c r="M161" s="145" t="s">
        <v>1</v>
      </c>
      <c r="N161" s="146" t="s">
        <v>36</v>
      </c>
      <c r="O161" s="55"/>
      <c r="P161" s="147">
        <f t="shared" si="11"/>
        <v>0</v>
      </c>
      <c r="Q161" s="147">
        <v>0</v>
      </c>
      <c r="R161" s="147">
        <f t="shared" si="12"/>
        <v>0</v>
      </c>
      <c r="S161" s="147">
        <v>0</v>
      </c>
      <c r="T161" s="148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9" t="s">
        <v>123</v>
      </c>
      <c r="AT161" s="149" t="s">
        <v>119</v>
      </c>
      <c r="AU161" s="149" t="s">
        <v>124</v>
      </c>
      <c r="AY161" s="14" t="s">
        <v>116</v>
      </c>
      <c r="BE161" s="150">
        <f t="shared" si="14"/>
        <v>0</v>
      </c>
      <c r="BF161" s="150">
        <f t="shared" si="15"/>
        <v>0</v>
      </c>
      <c r="BG161" s="150">
        <f t="shared" si="16"/>
        <v>0</v>
      </c>
      <c r="BH161" s="150">
        <f t="shared" si="17"/>
        <v>0</v>
      </c>
      <c r="BI161" s="150">
        <f t="shared" si="18"/>
        <v>0</v>
      </c>
      <c r="BJ161" s="14" t="s">
        <v>124</v>
      </c>
      <c r="BK161" s="151">
        <f t="shared" si="19"/>
        <v>0</v>
      </c>
      <c r="BL161" s="14" t="s">
        <v>123</v>
      </c>
      <c r="BM161" s="149" t="s">
        <v>220</v>
      </c>
    </row>
    <row r="162" spans="1:65" s="2" customFormat="1" ht="33" customHeight="1">
      <c r="A162" s="29"/>
      <c r="B162" s="137"/>
      <c r="C162" s="138" t="s">
        <v>221</v>
      </c>
      <c r="D162" s="138" t="s">
        <v>119</v>
      </c>
      <c r="E162" s="139" t="s">
        <v>222</v>
      </c>
      <c r="F162" s="140" t="s">
        <v>223</v>
      </c>
      <c r="G162" s="141" t="s">
        <v>122</v>
      </c>
      <c r="H162" s="142">
        <v>8</v>
      </c>
      <c r="I162" s="143"/>
      <c r="J162" s="142">
        <f t="shared" si="10"/>
        <v>0</v>
      </c>
      <c r="K162" s="144"/>
      <c r="L162" s="30"/>
      <c r="M162" s="145" t="s">
        <v>1</v>
      </c>
      <c r="N162" s="146" t="s">
        <v>36</v>
      </c>
      <c r="O162" s="55"/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9" t="s">
        <v>123</v>
      </c>
      <c r="AT162" s="149" t="s">
        <v>119</v>
      </c>
      <c r="AU162" s="149" t="s">
        <v>124</v>
      </c>
      <c r="AY162" s="14" t="s">
        <v>116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4" t="s">
        <v>124</v>
      </c>
      <c r="BK162" s="151">
        <f t="shared" si="19"/>
        <v>0</v>
      </c>
      <c r="BL162" s="14" t="s">
        <v>123</v>
      </c>
      <c r="BM162" s="149" t="s">
        <v>224</v>
      </c>
    </row>
    <row r="163" spans="1:65" s="2" customFormat="1" ht="33" customHeight="1">
      <c r="A163" s="29"/>
      <c r="B163" s="137"/>
      <c r="C163" s="138" t="s">
        <v>173</v>
      </c>
      <c r="D163" s="138" t="s">
        <v>119</v>
      </c>
      <c r="E163" s="139" t="s">
        <v>225</v>
      </c>
      <c r="F163" s="140" t="s">
        <v>226</v>
      </c>
      <c r="G163" s="141" t="s">
        <v>122</v>
      </c>
      <c r="H163" s="142">
        <v>298.8</v>
      </c>
      <c r="I163" s="143"/>
      <c r="J163" s="142">
        <f t="shared" si="10"/>
        <v>0</v>
      </c>
      <c r="K163" s="144"/>
      <c r="L163" s="30"/>
      <c r="M163" s="145" t="s">
        <v>1</v>
      </c>
      <c r="N163" s="146" t="s">
        <v>36</v>
      </c>
      <c r="O163" s="55"/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9" t="s">
        <v>123</v>
      </c>
      <c r="AT163" s="149" t="s">
        <v>119</v>
      </c>
      <c r="AU163" s="149" t="s">
        <v>124</v>
      </c>
      <c r="AY163" s="14" t="s">
        <v>116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124</v>
      </c>
      <c r="BK163" s="151">
        <f t="shared" si="19"/>
        <v>0</v>
      </c>
      <c r="BL163" s="14" t="s">
        <v>123</v>
      </c>
      <c r="BM163" s="149" t="s">
        <v>227</v>
      </c>
    </row>
    <row r="164" spans="1:65" s="2" customFormat="1" ht="21.75" customHeight="1">
      <c r="A164" s="29"/>
      <c r="B164" s="137"/>
      <c r="C164" s="138" t="s">
        <v>228</v>
      </c>
      <c r="D164" s="138" t="s">
        <v>119</v>
      </c>
      <c r="E164" s="139" t="s">
        <v>229</v>
      </c>
      <c r="F164" s="140" t="s">
        <v>230</v>
      </c>
      <c r="G164" s="141" t="s">
        <v>231</v>
      </c>
      <c r="H164" s="142">
        <v>25</v>
      </c>
      <c r="I164" s="143"/>
      <c r="J164" s="142">
        <f t="shared" si="10"/>
        <v>0</v>
      </c>
      <c r="K164" s="144"/>
      <c r="L164" s="30"/>
      <c r="M164" s="145" t="s">
        <v>1</v>
      </c>
      <c r="N164" s="146" t="s">
        <v>36</v>
      </c>
      <c r="O164" s="55"/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49" t="s">
        <v>123</v>
      </c>
      <c r="AT164" s="149" t="s">
        <v>119</v>
      </c>
      <c r="AU164" s="149" t="s">
        <v>124</v>
      </c>
      <c r="AY164" s="14" t="s">
        <v>116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124</v>
      </c>
      <c r="BK164" s="151">
        <f t="shared" si="19"/>
        <v>0</v>
      </c>
      <c r="BL164" s="14" t="s">
        <v>123</v>
      </c>
      <c r="BM164" s="149" t="s">
        <v>232</v>
      </c>
    </row>
    <row r="165" spans="1:65" s="2" customFormat="1" ht="16.5" customHeight="1">
      <c r="A165" s="29"/>
      <c r="B165" s="137"/>
      <c r="C165" s="138" t="s">
        <v>176</v>
      </c>
      <c r="D165" s="138" t="s">
        <v>119</v>
      </c>
      <c r="E165" s="139" t="s">
        <v>233</v>
      </c>
      <c r="F165" s="140" t="s">
        <v>234</v>
      </c>
      <c r="G165" s="141" t="s">
        <v>191</v>
      </c>
      <c r="H165" s="142">
        <v>3</v>
      </c>
      <c r="I165" s="143"/>
      <c r="J165" s="142">
        <f t="shared" si="10"/>
        <v>0</v>
      </c>
      <c r="K165" s="144"/>
      <c r="L165" s="30"/>
      <c r="M165" s="145" t="s">
        <v>1</v>
      </c>
      <c r="N165" s="146" t="s">
        <v>36</v>
      </c>
      <c r="O165" s="55"/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9" t="s">
        <v>123</v>
      </c>
      <c r="AT165" s="149" t="s">
        <v>119</v>
      </c>
      <c r="AU165" s="149" t="s">
        <v>124</v>
      </c>
      <c r="AY165" s="14" t="s">
        <v>116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124</v>
      </c>
      <c r="BK165" s="151">
        <f t="shared" si="19"/>
        <v>0</v>
      </c>
      <c r="BL165" s="14" t="s">
        <v>123</v>
      </c>
      <c r="BM165" s="149" t="s">
        <v>235</v>
      </c>
    </row>
    <row r="166" spans="1:65" s="2" customFormat="1" ht="16.5" customHeight="1">
      <c r="A166" s="29"/>
      <c r="B166" s="137"/>
      <c r="C166" s="138" t="s">
        <v>236</v>
      </c>
      <c r="D166" s="138" t="s">
        <v>119</v>
      </c>
      <c r="E166" s="139" t="s">
        <v>237</v>
      </c>
      <c r="F166" s="140" t="s">
        <v>238</v>
      </c>
      <c r="G166" s="141" t="s">
        <v>231</v>
      </c>
      <c r="H166" s="142">
        <v>2.8</v>
      </c>
      <c r="I166" s="143"/>
      <c r="J166" s="142">
        <f t="shared" si="10"/>
        <v>0</v>
      </c>
      <c r="K166" s="144"/>
      <c r="L166" s="30"/>
      <c r="M166" s="145" t="s">
        <v>1</v>
      </c>
      <c r="N166" s="146" t="s">
        <v>36</v>
      </c>
      <c r="O166" s="55"/>
      <c r="P166" s="147">
        <f t="shared" si="11"/>
        <v>0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9" t="s">
        <v>123</v>
      </c>
      <c r="AT166" s="149" t="s">
        <v>119</v>
      </c>
      <c r="AU166" s="149" t="s">
        <v>124</v>
      </c>
      <c r="AY166" s="14" t="s">
        <v>116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124</v>
      </c>
      <c r="BK166" s="151">
        <f t="shared" si="19"/>
        <v>0</v>
      </c>
      <c r="BL166" s="14" t="s">
        <v>123</v>
      </c>
      <c r="BM166" s="149" t="s">
        <v>239</v>
      </c>
    </row>
    <row r="167" spans="1:65" s="2" customFormat="1" ht="21.75" customHeight="1">
      <c r="A167" s="29"/>
      <c r="B167" s="137"/>
      <c r="C167" s="138" t="s">
        <v>180</v>
      </c>
      <c r="D167" s="138" t="s">
        <v>119</v>
      </c>
      <c r="E167" s="139" t="s">
        <v>240</v>
      </c>
      <c r="F167" s="140" t="s">
        <v>241</v>
      </c>
      <c r="G167" s="141" t="s">
        <v>242</v>
      </c>
      <c r="H167" s="142">
        <v>2</v>
      </c>
      <c r="I167" s="143"/>
      <c r="J167" s="142">
        <f t="shared" si="10"/>
        <v>0</v>
      </c>
      <c r="K167" s="144"/>
      <c r="L167" s="30"/>
      <c r="M167" s="145" t="s">
        <v>1</v>
      </c>
      <c r="N167" s="146" t="s">
        <v>36</v>
      </c>
      <c r="O167" s="55"/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9" t="s">
        <v>123</v>
      </c>
      <c r="AT167" s="149" t="s">
        <v>119</v>
      </c>
      <c r="AU167" s="149" t="s">
        <v>124</v>
      </c>
      <c r="AY167" s="14" t="s">
        <v>116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124</v>
      </c>
      <c r="BK167" s="151">
        <f t="shared" si="19"/>
        <v>0</v>
      </c>
      <c r="BL167" s="14" t="s">
        <v>123</v>
      </c>
      <c r="BM167" s="149" t="s">
        <v>243</v>
      </c>
    </row>
    <row r="168" spans="1:65" s="2" customFormat="1" ht="16.5" customHeight="1">
      <c r="A168" s="29"/>
      <c r="B168" s="137"/>
      <c r="C168" s="138" t="s">
        <v>244</v>
      </c>
      <c r="D168" s="138" t="s">
        <v>119</v>
      </c>
      <c r="E168" s="139" t="s">
        <v>245</v>
      </c>
      <c r="F168" s="140" t="s">
        <v>246</v>
      </c>
      <c r="G168" s="141" t="s">
        <v>247</v>
      </c>
      <c r="H168" s="142">
        <v>16</v>
      </c>
      <c r="I168" s="143"/>
      <c r="J168" s="142">
        <f t="shared" si="10"/>
        <v>0</v>
      </c>
      <c r="K168" s="144"/>
      <c r="L168" s="30"/>
      <c r="M168" s="145" t="s">
        <v>1</v>
      </c>
      <c r="N168" s="146" t="s">
        <v>36</v>
      </c>
      <c r="O168" s="55"/>
      <c r="P168" s="147">
        <f t="shared" si="11"/>
        <v>0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9" t="s">
        <v>123</v>
      </c>
      <c r="AT168" s="149" t="s">
        <v>119</v>
      </c>
      <c r="AU168" s="149" t="s">
        <v>124</v>
      </c>
      <c r="AY168" s="14" t="s">
        <v>116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124</v>
      </c>
      <c r="BK168" s="151">
        <f t="shared" si="19"/>
        <v>0</v>
      </c>
      <c r="BL168" s="14" t="s">
        <v>123</v>
      </c>
      <c r="BM168" s="149" t="s">
        <v>248</v>
      </c>
    </row>
    <row r="169" spans="1:65" s="2" customFormat="1" ht="16.5" customHeight="1">
      <c r="A169" s="29"/>
      <c r="B169" s="137"/>
      <c r="C169" s="138" t="s">
        <v>184</v>
      </c>
      <c r="D169" s="138" t="s">
        <v>119</v>
      </c>
      <c r="E169" s="139" t="s">
        <v>249</v>
      </c>
      <c r="F169" s="140" t="s">
        <v>250</v>
      </c>
      <c r="G169" s="141" t="s">
        <v>191</v>
      </c>
      <c r="H169" s="142">
        <v>12</v>
      </c>
      <c r="I169" s="143"/>
      <c r="J169" s="142">
        <f t="shared" si="10"/>
        <v>0</v>
      </c>
      <c r="K169" s="144"/>
      <c r="L169" s="30"/>
      <c r="M169" s="145" t="s">
        <v>1</v>
      </c>
      <c r="N169" s="146" t="s">
        <v>36</v>
      </c>
      <c r="O169" s="55"/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49" t="s">
        <v>123</v>
      </c>
      <c r="AT169" s="149" t="s">
        <v>119</v>
      </c>
      <c r="AU169" s="149" t="s">
        <v>124</v>
      </c>
      <c r="AY169" s="14" t="s">
        <v>116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124</v>
      </c>
      <c r="BK169" s="151">
        <f t="shared" si="19"/>
        <v>0</v>
      </c>
      <c r="BL169" s="14" t="s">
        <v>123</v>
      </c>
      <c r="BM169" s="149" t="s">
        <v>251</v>
      </c>
    </row>
    <row r="170" spans="1:65" s="2" customFormat="1" ht="21.75" customHeight="1">
      <c r="A170" s="29"/>
      <c r="B170" s="137"/>
      <c r="C170" s="138" t="s">
        <v>252</v>
      </c>
      <c r="D170" s="138" t="s">
        <v>119</v>
      </c>
      <c r="E170" s="139" t="s">
        <v>253</v>
      </c>
      <c r="F170" s="140" t="s">
        <v>254</v>
      </c>
      <c r="G170" s="141" t="s">
        <v>255</v>
      </c>
      <c r="H170" s="142">
        <v>15.9</v>
      </c>
      <c r="I170" s="143"/>
      <c r="J170" s="142">
        <f t="shared" si="10"/>
        <v>0</v>
      </c>
      <c r="K170" s="144"/>
      <c r="L170" s="30"/>
      <c r="M170" s="145" t="s">
        <v>1</v>
      </c>
      <c r="N170" s="146" t="s">
        <v>36</v>
      </c>
      <c r="O170" s="55"/>
      <c r="P170" s="147">
        <f t="shared" si="11"/>
        <v>0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9" t="s">
        <v>123</v>
      </c>
      <c r="AT170" s="149" t="s">
        <v>119</v>
      </c>
      <c r="AU170" s="149" t="s">
        <v>124</v>
      </c>
      <c r="AY170" s="14" t="s">
        <v>116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124</v>
      </c>
      <c r="BK170" s="151">
        <f t="shared" si="19"/>
        <v>0</v>
      </c>
      <c r="BL170" s="14" t="s">
        <v>123</v>
      </c>
      <c r="BM170" s="149" t="s">
        <v>256</v>
      </c>
    </row>
    <row r="171" spans="1:65" s="2" customFormat="1" ht="21.75" customHeight="1">
      <c r="A171" s="29"/>
      <c r="B171" s="137"/>
      <c r="C171" s="138" t="s">
        <v>188</v>
      </c>
      <c r="D171" s="138" t="s">
        <v>119</v>
      </c>
      <c r="E171" s="139" t="s">
        <v>257</v>
      </c>
      <c r="F171" s="140" t="s">
        <v>258</v>
      </c>
      <c r="G171" s="141" t="s">
        <v>255</v>
      </c>
      <c r="H171" s="142">
        <v>15.9</v>
      </c>
      <c r="I171" s="143"/>
      <c r="J171" s="142">
        <f t="shared" si="10"/>
        <v>0</v>
      </c>
      <c r="K171" s="144"/>
      <c r="L171" s="30"/>
      <c r="M171" s="145" t="s">
        <v>1</v>
      </c>
      <c r="N171" s="146" t="s">
        <v>36</v>
      </c>
      <c r="O171" s="55"/>
      <c r="P171" s="147">
        <f t="shared" si="11"/>
        <v>0</v>
      </c>
      <c r="Q171" s="147">
        <v>0</v>
      </c>
      <c r="R171" s="147">
        <f t="shared" si="12"/>
        <v>0</v>
      </c>
      <c r="S171" s="147">
        <v>0</v>
      </c>
      <c r="T171" s="148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9" t="s">
        <v>123</v>
      </c>
      <c r="AT171" s="149" t="s">
        <v>119</v>
      </c>
      <c r="AU171" s="149" t="s">
        <v>124</v>
      </c>
      <c r="AY171" s="14" t="s">
        <v>116</v>
      </c>
      <c r="BE171" s="150">
        <f t="shared" si="14"/>
        <v>0</v>
      </c>
      <c r="BF171" s="150">
        <f t="shared" si="15"/>
        <v>0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4" t="s">
        <v>124</v>
      </c>
      <c r="BK171" s="151">
        <f t="shared" si="19"/>
        <v>0</v>
      </c>
      <c r="BL171" s="14" t="s">
        <v>123</v>
      </c>
      <c r="BM171" s="149" t="s">
        <v>259</v>
      </c>
    </row>
    <row r="172" spans="1:65" s="2" customFormat="1" ht="21.75" customHeight="1">
      <c r="A172" s="29"/>
      <c r="B172" s="137"/>
      <c r="C172" s="138" t="s">
        <v>260</v>
      </c>
      <c r="D172" s="138" t="s">
        <v>119</v>
      </c>
      <c r="E172" s="139" t="s">
        <v>261</v>
      </c>
      <c r="F172" s="140" t="s">
        <v>262</v>
      </c>
      <c r="G172" s="141" t="s">
        <v>255</v>
      </c>
      <c r="H172" s="142">
        <v>222.6</v>
      </c>
      <c r="I172" s="143"/>
      <c r="J172" s="142">
        <f t="shared" si="10"/>
        <v>0</v>
      </c>
      <c r="K172" s="144"/>
      <c r="L172" s="30"/>
      <c r="M172" s="145" t="s">
        <v>1</v>
      </c>
      <c r="N172" s="146" t="s">
        <v>36</v>
      </c>
      <c r="O172" s="55"/>
      <c r="P172" s="147">
        <f t="shared" si="11"/>
        <v>0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9" t="s">
        <v>123</v>
      </c>
      <c r="AT172" s="149" t="s">
        <v>119</v>
      </c>
      <c r="AU172" s="149" t="s">
        <v>124</v>
      </c>
      <c r="AY172" s="14" t="s">
        <v>116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4" t="s">
        <v>124</v>
      </c>
      <c r="BK172" s="151">
        <f t="shared" si="19"/>
        <v>0</v>
      </c>
      <c r="BL172" s="14" t="s">
        <v>123</v>
      </c>
      <c r="BM172" s="149" t="s">
        <v>263</v>
      </c>
    </row>
    <row r="173" spans="1:65" s="2" customFormat="1" ht="21.75" customHeight="1">
      <c r="A173" s="29"/>
      <c r="B173" s="137"/>
      <c r="C173" s="138" t="s">
        <v>192</v>
      </c>
      <c r="D173" s="138" t="s">
        <v>119</v>
      </c>
      <c r="E173" s="139" t="s">
        <v>264</v>
      </c>
      <c r="F173" s="140" t="s">
        <v>265</v>
      </c>
      <c r="G173" s="141" t="s">
        <v>255</v>
      </c>
      <c r="H173" s="142">
        <v>15.9</v>
      </c>
      <c r="I173" s="143"/>
      <c r="J173" s="142">
        <f t="shared" si="10"/>
        <v>0</v>
      </c>
      <c r="K173" s="144"/>
      <c r="L173" s="30"/>
      <c r="M173" s="145" t="s">
        <v>1</v>
      </c>
      <c r="N173" s="146" t="s">
        <v>36</v>
      </c>
      <c r="O173" s="55"/>
      <c r="P173" s="147">
        <f t="shared" si="11"/>
        <v>0</v>
      </c>
      <c r="Q173" s="147">
        <v>0</v>
      </c>
      <c r="R173" s="147">
        <f t="shared" si="12"/>
        <v>0</v>
      </c>
      <c r="S173" s="147">
        <v>0</v>
      </c>
      <c r="T173" s="148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9" t="s">
        <v>123</v>
      </c>
      <c r="AT173" s="149" t="s">
        <v>119</v>
      </c>
      <c r="AU173" s="149" t="s">
        <v>124</v>
      </c>
      <c r="AY173" s="14" t="s">
        <v>116</v>
      </c>
      <c r="BE173" s="150">
        <f t="shared" si="14"/>
        <v>0</v>
      </c>
      <c r="BF173" s="150">
        <f t="shared" si="15"/>
        <v>0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4" t="s">
        <v>124</v>
      </c>
      <c r="BK173" s="151">
        <f t="shared" si="19"/>
        <v>0</v>
      </c>
      <c r="BL173" s="14" t="s">
        <v>123</v>
      </c>
      <c r="BM173" s="149" t="s">
        <v>266</v>
      </c>
    </row>
    <row r="174" spans="1:65" s="2" customFormat="1" ht="21.75" customHeight="1">
      <c r="A174" s="29"/>
      <c r="B174" s="137"/>
      <c r="C174" s="138" t="s">
        <v>267</v>
      </c>
      <c r="D174" s="138" t="s">
        <v>119</v>
      </c>
      <c r="E174" s="139" t="s">
        <v>268</v>
      </c>
      <c r="F174" s="140" t="s">
        <v>269</v>
      </c>
      <c r="G174" s="141" t="s">
        <v>255</v>
      </c>
      <c r="H174" s="142">
        <v>127.2</v>
      </c>
      <c r="I174" s="143"/>
      <c r="J174" s="142">
        <f t="shared" si="10"/>
        <v>0</v>
      </c>
      <c r="K174" s="144"/>
      <c r="L174" s="30"/>
      <c r="M174" s="145" t="s">
        <v>1</v>
      </c>
      <c r="N174" s="146" t="s">
        <v>36</v>
      </c>
      <c r="O174" s="55"/>
      <c r="P174" s="147">
        <f t="shared" si="11"/>
        <v>0</v>
      </c>
      <c r="Q174" s="147">
        <v>0</v>
      </c>
      <c r="R174" s="147">
        <f t="shared" si="12"/>
        <v>0</v>
      </c>
      <c r="S174" s="147">
        <v>0</v>
      </c>
      <c r="T174" s="148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9" t="s">
        <v>123</v>
      </c>
      <c r="AT174" s="149" t="s">
        <v>119</v>
      </c>
      <c r="AU174" s="149" t="s">
        <v>124</v>
      </c>
      <c r="AY174" s="14" t="s">
        <v>116</v>
      </c>
      <c r="BE174" s="150">
        <f t="shared" si="14"/>
        <v>0</v>
      </c>
      <c r="BF174" s="150">
        <f t="shared" si="15"/>
        <v>0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4" t="s">
        <v>124</v>
      </c>
      <c r="BK174" s="151">
        <f t="shared" si="19"/>
        <v>0</v>
      </c>
      <c r="BL174" s="14" t="s">
        <v>123</v>
      </c>
      <c r="BM174" s="149" t="s">
        <v>270</v>
      </c>
    </row>
    <row r="175" spans="1:65" s="2" customFormat="1" ht="21.75" customHeight="1">
      <c r="A175" s="29"/>
      <c r="B175" s="137"/>
      <c r="C175" s="138" t="s">
        <v>196</v>
      </c>
      <c r="D175" s="138" t="s">
        <v>119</v>
      </c>
      <c r="E175" s="139" t="s">
        <v>271</v>
      </c>
      <c r="F175" s="140" t="s">
        <v>272</v>
      </c>
      <c r="G175" s="141" t="s">
        <v>255</v>
      </c>
      <c r="H175" s="142">
        <v>15.9</v>
      </c>
      <c r="I175" s="143"/>
      <c r="J175" s="142">
        <f t="shared" si="10"/>
        <v>0</v>
      </c>
      <c r="K175" s="144"/>
      <c r="L175" s="30"/>
      <c r="M175" s="145" t="s">
        <v>1</v>
      </c>
      <c r="N175" s="146" t="s">
        <v>36</v>
      </c>
      <c r="O175" s="55"/>
      <c r="P175" s="147">
        <f t="shared" si="11"/>
        <v>0</v>
      </c>
      <c r="Q175" s="147">
        <v>0</v>
      </c>
      <c r="R175" s="147">
        <f t="shared" si="12"/>
        <v>0</v>
      </c>
      <c r="S175" s="147">
        <v>0</v>
      </c>
      <c r="T175" s="148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49" t="s">
        <v>123</v>
      </c>
      <c r="AT175" s="149" t="s">
        <v>119</v>
      </c>
      <c r="AU175" s="149" t="s">
        <v>124</v>
      </c>
      <c r="AY175" s="14" t="s">
        <v>116</v>
      </c>
      <c r="BE175" s="150">
        <f t="shared" si="14"/>
        <v>0</v>
      </c>
      <c r="BF175" s="150">
        <f t="shared" si="15"/>
        <v>0</v>
      </c>
      <c r="BG175" s="150">
        <f t="shared" si="16"/>
        <v>0</v>
      </c>
      <c r="BH175" s="150">
        <f t="shared" si="17"/>
        <v>0</v>
      </c>
      <c r="BI175" s="150">
        <f t="shared" si="18"/>
        <v>0</v>
      </c>
      <c r="BJ175" s="14" t="s">
        <v>124</v>
      </c>
      <c r="BK175" s="151">
        <f t="shared" si="19"/>
        <v>0</v>
      </c>
      <c r="BL175" s="14" t="s">
        <v>123</v>
      </c>
      <c r="BM175" s="149" t="s">
        <v>273</v>
      </c>
    </row>
    <row r="176" spans="1:65" s="2" customFormat="1" ht="21.75" customHeight="1">
      <c r="A176" s="29"/>
      <c r="B176" s="137"/>
      <c r="C176" s="138" t="s">
        <v>274</v>
      </c>
      <c r="D176" s="138" t="s">
        <v>119</v>
      </c>
      <c r="E176" s="139" t="s">
        <v>275</v>
      </c>
      <c r="F176" s="140" t="s">
        <v>276</v>
      </c>
      <c r="G176" s="141" t="s">
        <v>255</v>
      </c>
      <c r="H176" s="142">
        <v>15.9</v>
      </c>
      <c r="I176" s="143"/>
      <c r="J176" s="142">
        <f t="shared" si="10"/>
        <v>0</v>
      </c>
      <c r="K176" s="144"/>
      <c r="L176" s="30"/>
      <c r="M176" s="145" t="s">
        <v>1</v>
      </c>
      <c r="N176" s="146" t="s">
        <v>36</v>
      </c>
      <c r="O176" s="55"/>
      <c r="P176" s="147">
        <f t="shared" si="11"/>
        <v>0</v>
      </c>
      <c r="Q176" s="147">
        <v>0</v>
      </c>
      <c r="R176" s="147">
        <f t="shared" si="12"/>
        <v>0</v>
      </c>
      <c r="S176" s="147">
        <v>0</v>
      </c>
      <c r="T176" s="148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9" t="s">
        <v>123</v>
      </c>
      <c r="AT176" s="149" t="s">
        <v>119</v>
      </c>
      <c r="AU176" s="149" t="s">
        <v>124</v>
      </c>
      <c r="AY176" s="14" t="s">
        <v>116</v>
      </c>
      <c r="BE176" s="150">
        <f t="shared" si="14"/>
        <v>0</v>
      </c>
      <c r="BF176" s="150">
        <f t="shared" si="15"/>
        <v>0</v>
      </c>
      <c r="BG176" s="150">
        <f t="shared" si="16"/>
        <v>0</v>
      </c>
      <c r="BH176" s="150">
        <f t="shared" si="17"/>
        <v>0</v>
      </c>
      <c r="BI176" s="150">
        <f t="shared" si="18"/>
        <v>0</v>
      </c>
      <c r="BJ176" s="14" t="s">
        <v>124</v>
      </c>
      <c r="BK176" s="151">
        <f t="shared" si="19"/>
        <v>0</v>
      </c>
      <c r="BL176" s="14" t="s">
        <v>123</v>
      </c>
      <c r="BM176" s="149" t="s">
        <v>277</v>
      </c>
    </row>
    <row r="177" spans="1:65" s="12" customFormat="1" ht="22.9" customHeight="1">
      <c r="B177" s="124"/>
      <c r="D177" s="125" t="s">
        <v>69</v>
      </c>
      <c r="E177" s="135" t="s">
        <v>278</v>
      </c>
      <c r="F177" s="135" t="s">
        <v>279</v>
      </c>
      <c r="I177" s="127"/>
      <c r="J177" s="136">
        <f>BK177</f>
        <v>0</v>
      </c>
      <c r="L177" s="124"/>
      <c r="M177" s="129"/>
      <c r="N177" s="130"/>
      <c r="O177" s="130"/>
      <c r="P177" s="131">
        <f>P178</f>
        <v>0</v>
      </c>
      <c r="Q177" s="130"/>
      <c r="R177" s="131">
        <f>R178</f>
        <v>0</v>
      </c>
      <c r="S177" s="130"/>
      <c r="T177" s="132">
        <f>T178</f>
        <v>0</v>
      </c>
      <c r="AR177" s="125" t="s">
        <v>78</v>
      </c>
      <c r="AT177" s="133" t="s">
        <v>69</v>
      </c>
      <c r="AU177" s="133" t="s">
        <v>78</v>
      </c>
      <c r="AY177" s="125" t="s">
        <v>116</v>
      </c>
      <c r="BK177" s="134">
        <f>BK178</f>
        <v>0</v>
      </c>
    </row>
    <row r="178" spans="1:65" s="2" customFormat="1" ht="21.75" customHeight="1">
      <c r="A178" s="29"/>
      <c r="B178" s="137"/>
      <c r="C178" s="138" t="s">
        <v>199</v>
      </c>
      <c r="D178" s="138" t="s">
        <v>119</v>
      </c>
      <c r="E178" s="139" t="s">
        <v>280</v>
      </c>
      <c r="F178" s="140" t="s">
        <v>281</v>
      </c>
      <c r="G178" s="141" t="s">
        <v>255</v>
      </c>
      <c r="H178" s="142">
        <v>31.05</v>
      </c>
      <c r="I178" s="143"/>
      <c r="J178" s="142">
        <f>ROUND(I178*H178,3)</f>
        <v>0</v>
      </c>
      <c r="K178" s="144"/>
      <c r="L178" s="30"/>
      <c r="M178" s="145" t="s">
        <v>1</v>
      </c>
      <c r="N178" s="146" t="s">
        <v>36</v>
      </c>
      <c r="O178" s="55"/>
      <c r="P178" s="147">
        <f>O178*H178</f>
        <v>0</v>
      </c>
      <c r="Q178" s="147">
        <v>0</v>
      </c>
      <c r="R178" s="147">
        <f>Q178*H178</f>
        <v>0</v>
      </c>
      <c r="S178" s="147">
        <v>0</v>
      </c>
      <c r="T178" s="148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9" t="s">
        <v>123</v>
      </c>
      <c r="AT178" s="149" t="s">
        <v>119</v>
      </c>
      <c r="AU178" s="149" t="s">
        <v>124</v>
      </c>
      <c r="AY178" s="14" t="s">
        <v>116</v>
      </c>
      <c r="BE178" s="150">
        <f>IF(N178="základná",J178,0)</f>
        <v>0</v>
      </c>
      <c r="BF178" s="150">
        <f>IF(N178="znížená",J178,0)</f>
        <v>0</v>
      </c>
      <c r="BG178" s="150">
        <f>IF(N178="zákl. prenesená",J178,0)</f>
        <v>0</v>
      </c>
      <c r="BH178" s="150">
        <f>IF(N178="zníž. prenesená",J178,0)</f>
        <v>0</v>
      </c>
      <c r="BI178" s="150">
        <f>IF(N178="nulová",J178,0)</f>
        <v>0</v>
      </c>
      <c r="BJ178" s="14" t="s">
        <v>124</v>
      </c>
      <c r="BK178" s="151">
        <f>ROUND(I178*H178,3)</f>
        <v>0</v>
      </c>
      <c r="BL178" s="14" t="s">
        <v>123</v>
      </c>
      <c r="BM178" s="149" t="s">
        <v>282</v>
      </c>
    </row>
    <row r="179" spans="1:65" s="12" customFormat="1" ht="25.9" customHeight="1">
      <c r="B179" s="124"/>
      <c r="D179" s="125" t="s">
        <v>69</v>
      </c>
      <c r="E179" s="126" t="s">
        <v>283</v>
      </c>
      <c r="F179" s="126" t="s">
        <v>284</v>
      </c>
      <c r="I179" s="127"/>
      <c r="J179" s="128">
        <f>BK179</f>
        <v>0</v>
      </c>
      <c r="L179" s="124"/>
      <c r="M179" s="129"/>
      <c r="N179" s="130"/>
      <c r="O179" s="130"/>
      <c r="P179" s="131">
        <f>P180+P185+P189+P206+P210+P218+P224+P228+P233</f>
        <v>0</v>
      </c>
      <c r="Q179" s="130"/>
      <c r="R179" s="131">
        <f>R180+R185+R189+R206+R210+R218+R224+R228+R233</f>
        <v>0</v>
      </c>
      <c r="S179" s="130"/>
      <c r="T179" s="132">
        <f>T180+T185+T189+T206+T210+T218+T224+T228+T233</f>
        <v>0</v>
      </c>
      <c r="AR179" s="125" t="s">
        <v>124</v>
      </c>
      <c r="AT179" s="133" t="s">
        <v>69</v>
      </c>
      <c r="AU179" s="133" t="s">
        <v>70</v>
      </c>
      <c r="AY179" s="125" t="s">
        <v>116</v>
      </c>
      <c r="BK179" s="134">
        <f>BK180+BK185+BK189+BK206+BK210+BK218+BK224+BK228+BK233</f>
        <v>0</v>
      </c>
    </row>
    <row r="180" spans="1:65" s="12" customFormat="1" ht="22.9" customHeight="1">
      <c r="B180" s="124"/>
      <c r="D180" s="125" t="s">
        <v>69</v>
      </c>
      <c r="E180" s="135" t="s">
        <v>285</v>
      </c>
      <c r="F180" s="135" t="s">
        <v>286</v>
      </c>
      <c r="I180" s="127"/>
      <c r="J180" s="136">
        <f>BK180</f>
        <v>0</v>
      </c>
      <c r="L180" s="124"/>
      <c r="M180" s="129"/>
      <c r="N180" s="130"/>
      <c r="O180" s="130"/>
      <c r="P180" s="131">
        <f>SUM(P181:P184)</f>
        <v>0</v>
      </c>
      <c r="Q180" s="130"/>
      <c r="R180" s="131">
        <f>SUM(R181:R184)</f>
        <v>0</v>
      </c>
      <c r="S180" s="130"/>
      <c r="T180" s="132">
        <f>SUM(T181:T184)</f>
        <v>0</v>
      </c>
      <c r="AR180" s="125" t="s">
        <v>124</v>
      </c>
      <c r="AT180" s="133" t="s">
        <v>69</v>
      </c>
      <c r="AU180" s="133" t="s">
        <v>78</v>
      </c>
      <c r="AY180" s="125" t="s">
        <v>116</v>
      </c>
      <c r="BK180" s="134">
        <f>SUM(BK181:BK184)</f>
        <v>0</v>
      </c>
    </row>
    <row r="181" spans="1:65" s="2" customFormat="1" ht="21.75" customHeight="1">
      <c r="A181" s="29"/>
      <c r="B181" s="137"/>
      <c r="C181" s="138" t="s">
        <v>287</v>
      </c>
      <c r="D181" s="138" t="s">
        <v>119</v>
      </c>
      <c r="E181" s="139" t="s">
        <v>288</v>
      </c>
      <c r="F181" s="140" t="s">
        <v>289</v>
      </c>
      <c r="G181" s="141" t="s">
        <v>191</v>
      </c>
      <c r="H181" s="142">
        <v>3</v>
      </c>
      <c r="I181" s="143"/>
      <c r="J181" s="142">
        <f>ROUND(I181*H181,3)</f>
        <v>0</v>
      </c>
      <c r="K181" s="144"/>
      <c r="L181" s="30"/>
      <c r="M181" s="145" t="s">
        <v>1</v>
      </c>
      <c r="N181" s="146" t="s">
        <v>36</v>
      </c>
      <c r="O181" s="55"/>
      <c r="P181" s="147">
        <f>O181*H181</f>
        <v>0</v>
      </c>
      <c r="Q181" s="147">
        <v>0</v>
      </c>
      <c r="R181" s="147">
        <f>Q181*H181</f>
        <v>0</v>
      </c>
      <c r="S181" s="147">
        <v>0</v>
      </c>
      <c r="T181" s="148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9" t="s">
        <v>146</v>
      </c>
      <c r="AT181" s="149" t="s">
        <v>119</v>
      </c>
      <c r="AU181" s="149" t="s">
        <v>124</v>
      </c>
      <c r="AY181" s="14" t="s">
        <v>116</v>
      </c>
      <c r="BE181" s="150">
        <f>IF(N181="základná",J181,0)</f>
        <v>0</v>
      </c>
      <c r="BF181" s="150">
        <f>IF(N181="znížená",J181,0)</f>
        <v>0</v>
      </c>
      <c r="BG181" s="150">
        <f>IF(N181="zákl. prenesená",J181,0)</f>
        <v>0</v>
      </c>
      <c r="BH181" s="150">
        <f>IF(N181="zníž. prenesená",J181,0)</f>
        <v>0</v>
      </c>
      <c r="BI181" s="150">
        <f>IF(N181="nulová",J181,0)</f>
        <v>0</v>
      </c>
      <c r="BJ181" s="14" t="s">
        <v>124</v>
      </c>
      <c r="BK181" s="151">
        <f>ROUND(I181*H181,3)</f>
        <v>0</v>
      </c>
      <c r="BL181" s="14" t="s">
        <v>146</v>
      </c>
      <c r="BM181" s="149" t="s">
        <v>290</v>
      </c>
    </row>
    <row r="182" spans="1:65" s="2" customFormat="1" ht="33" customHeight="1">
      <c r="A182" s="29"/>
      <c r="B182" s="137"/>
      <c r="C182" s="152" t="s">
        <v>203</v>
      </c>
      <c r="D182" s="152" t="s">
        <v>161</v>
      </c>
      <c r="E182" s="153" t="s">
        <v>291</v>
      </c>
      <c r="F182" s="154" t="s">
        <v>292</v>
      </c>
      <c r="G182" s="155" t="s">
        <v>191</v>
      </c>
      <c r="H182" s="156">
        <v>10</v>
      </c>
      <c r="I182" s="157"/>
      <c r="J182" s="156">
        <f>ROUND(I182*H182,3)</f>
        <v>0</v>
      </c>
      <c r="K182" s="158"/>
      <c r="L182" s="159"/>
      <c r="M182" s="160" t="s">
        <v>1</v>
      </c>
      <c r="N182" s="161" t="s">
        <v>36</v>
      </c>
      <c r="O182" s="55"/>
      <c r="P182" s="147">
        <f>O182*H182</f>
        <v>0</v>
      </c>
      <c r="Q182" s="147">
        <v>0</v>
      </c>
      <c r="R182" s="147">
        <f>Q182*H182</f>
        <v>0</v>
      </c>
      <c r="S182" s="147">
        <v>0</v>
      </c>
      <c r="T182" s="148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9" t="s">
        <v>176</v>
      </c>
      <c r="AT182" s="149" t="s">
        <v>161</v>
      </c>
      <c r="AU182" s="149" t="s">
        <v>124</v>
      </c>
      <c r="AY182" s="14" t="s">
        <v>116</v>
      </c>
      <c r="BE182" s="150">
        <f>IF(N182="základná",J182,0)</f>
        <v>0</v>
      </c>
      <c r="BF182" s="150">
        <f>IF(N182="znížená",J182,0)</f>
        <v>0</v>
      </c>
      <c r="BG182" s="150">
        <f>IF(N182="zákl. prenesená",J182,0)</f>
        <v>0</v>
      </c>
      <c r="BH182" s="150">
        <f>IF(N182="zníž. prenesená",J182,0)</f>
        <v>0</v>
      </c>
      <c r="BI182" s="150">
        <f>IF(N182="nulová",J182,0)</f>
        <v>0</v>
      </c>
      <c r="BJ182" s="14" t="s">
        <v>124</v>
      </c>
      <c r="BK182" s="151">
        <f>ROUND(I182*H182,3)</f>
        <v>0</v>
      </c>
      <c r="BL182" s="14" t="s">
        <v>146</v>
      </c>
      <c r="BM182" s="149" t="s">
        <v>293</v>
      </c>
    </row>
    <row r="183" spans="1:65" s="2" customFormat="1" ht="33" customHeight="1">
      <c r="A183" s="29"/>
      <c r="B183" s="137"/>
      <c r="C183" s="152" t="s">
        <v>294</v>
      </c>
      <c r="D183" s="152" t="s">
        <v>161</v>
      </c>
      <c r="E183" s="153" t="s">
        <v>295</v>
      </c>
      <c r="F183" s="154" t="s">
        <v>296</v>
      </c>
      <c r="G183" s="155" t="s">
        <v>191</v>
      </c>
      <c r="H183" s="156">
        <v>2</v>
      </c>
      <c r="I183" s="157"/>
      <c r="J183" s="156">
        <f>ROUND(I183*H183,3)</f>
        <v>0</v>
      </c>
      <c r="K183" s="158"/>
      <c r="L183" s="159"/>
      <c r="M183" s="160" t="s">
        <v>1</v>
      </c>
      <c r="N183" s="161" t="s">
        <v>36</v>
      </c>
      <c r="O183" s="55"/>
      <c r="P183" s="147">
        <f>O183*H183</f>
        <v>0</v>
      </c>
      <c r="Q183" s="147">
        <v>0</v>
      </c>
      <c r="R183" s="147">
        <f>Q183*H183</f>
        <v>0</v>
      </c>
      <c r="S183" s="147">
        <v>0</v>
      </c>
      <c r="T183" s="148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9" t="s">
        <v>176</v>
      </c>
      <c r="AT183" s="149" t="s">
        <v>161</v>
      </c>
      <c r="AU183" s="149" t="s">
        <v>124</v>
      </c>
      <c r="AY183" s="14" t="s">
        <v>116</v>
      </c>
      <c r="BE183" s="150">
        <f>IF(N183="základná",J183,0)</f>
        <v>0</v>
      </c>
      <c r="BF183" s="150">
        <f>IF(N183="znížená",J183,0)</f>
        <v>0</v>
      </c>
      <c r="BG183" s="150">
        <f>IF(N183="zákl. prenesená",J183,0)</f>
        <v>0</v>
      </c>
      <c r="BH183" s="150">
        <f>IF(N183="zníž. prenesená",J183,0)</f>
        <v>0</v>
      </c>
      <c r="BI183" s="150">
        <f>IF(N183="nulová",J183,0)</f>
        <v>0</v>
      </c>
      <c r="BJ183" s="14" t="s">
        <v>124</v>
      </c>
      <c r="BK183" s="151">
        <f>ROUND(I183*H183,3)</f>
        <v>0</v>
      </c>
      <c r="BL183" s="14" t="s">
        <v>146</v>
      </c>
      <c r="BM183" s="149" t="s">
        <v>297</v>
      </c>
    </row>
    <row r="184" spans="1:65" s="2" customFormat="1" ht="21.75" customHeight="1">
      <c r="A184" s="29"/>
      <c r="B184" s="137"/>
      <c r="C184" s="138" t="s">
        <v>206</v>
      </c>
      <c r="D184" s="138" t="s">
        <v>119</v>
      </c>
      <c r="E184" s="139" t="s">
        <v>298</v>
      </c>
      <c r="F184" s="140" t="s">
        <v>299</v>
      </c>
      <c r="G184" s="141" t="s">
        <v>300</v>
      </c>
      <c r="H184" s="143"/>
      <c r="I184" s="143"/>
      <c r="J184" s="142">
        <f>ROUND(I184*H184,3)</f>
        <v>0</v>
      </c>
      <c r="K184" s="144"/>
      <c r="L184" s="30"/>
      <c r="M184" s="145" t="s">
        <v>1</v>
      </c>
      <c r="N184" s="146" t="s">
        <v>36</v>
      </c>
      <c r="O184" s="55"/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49" t="s">
        <v>146</v>
      </c>
      <c r="AT184" s="149" t="s">
        <v>119</v>
      </c>
      <c r="AU184" s="149" t="s">
        <v>124</v>
      </c>
      <c r="AY184" s="14" t="s">
        <v>116</v>
      </c>
      <c r="BE184" s="150">
        <f>IF(N184="základná",J184,0)</f>
        <v>0</v>
      </c>
      <c r="BF184" s="150">
        <f>IF(N184="znížená",J184,0)</f>
        <v>0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4" t="s">
        <v>124</v>
      </c>
      <c r="BK184" s="151">
        <f>ROUND(I184*H184,3)</f>
        <v>0</v>
      </c>
      <c r="BL184" s="14" t="s">
        <v>146</v>
      </c>
      <c r="BM184" s="149" t="s">
        <v>301</v>
      </c>
    </row>
    <row r="185" spans="1:65" s="12" customFormat="1" ht="22.9" customHeight="1">
      <c r="B185" s="124"/>
      <c r="D185" s="125" t="s">
        <v>69</v>
      </c>
      <c r="E185" s="135" t="s">
        <v>302</v>
      </c>
      <c r="F185" s="135" t="s">
        <v>303</v>
      </c>
      <c r="I185" s="127"/>
      <c r="J185" s="136">
        <f>BK185</f>
        <v>0</v>
      </c>
      <c r="L185" s="124"/>
      <c r="M185" s="129"/>
      <c r="N185" s="130"/>
      <c r="O185" s="130"/>
      <c r="P185" s="131">
        <f>SUM(P186:P188)</f>
        <v>0</v>
      </c>
      <c r="Q185" s="130"/>
      <c r="R185" s="131">
        <f>SUM(R186:R188)</f>
        <v>0</v>
      </c>
      <c r="S185" s="130"/>
      <c r="T185" s="132">
        <f>SUM(T186:T188)</f>
        <v>0</v>
      </c>
      <c r="AR185" s="125" t="s">
        <v>124</v>
      </c>
      <c r="AT185" s="133" t="s">
        <v>69</v>
      </c>
      <c r="AU185" s="133" t="s">
        <v>78</v>
      </c>
      <c r="AY185" s="125" t="s">
        <v>116</v>
      </c>
      <c r="BK185" s="134">
        <f>SUM(BK186:BK188)</f>
        <v>0</v>
      </c>
    </row>
    <row r="186" spans="1:65" s="2" customFormat="1" ht="21.75" customHeight="1">
      <c r="A186" s="29"/>
      <c r="B186" s="137"/>
      <c r="C186" s="138" t="s">
        <v>304</v>
      </c>
      <c r="D186" s="138" t="s">
        <v>119</v>
      </c>
      <c r="E186" s="139" t="s">
        <v>305</v>
      </c>
      <c r="F186" s="140" t="s">
        <v>306</v>
      </c>
      <c r="G186" s="141" t="s">
        <v>122</v>
      </c>
      <c r="H186" s="142">
        <v>20.018999999999998</v>
      </c>
      <c r="I186" s="143"/>
      <c r="J186" s="142">
        <f>ROUND(I186*H186,3)</f>
        <v>0</v>
      </c>
      <c r="K186" s="144"/>
      <c r="L186" s="30"/>
      <c r="M186" s="145" t="s">
        <v>1</v>
      </c>
      <c r="N186" s="146" t="s">
        <v>36</v>
      </c>
      <c r="O186" s="55"/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9" t="s">
        <v>146</v>
      </c>
      <c r="AT186" s="149" t="s">
        <v>119</v>
      </c>
      <c r="AU186" s="149" t="s">
        <v>124</v>
      </c>
      <c r="AY186" s="14" t="s">
        <v>116</v>
      </c>
      <c r="BE186" s="150">
        <f>IF(N186="základná",J186,0)</f>
        <v>0</v>
      </c>
      <c r="BF186" s="150">
        <f>IF(N186="znížená",J186,0)</f>
        <v>0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4" t="s">
        <v>124</v>
      </c>
      <c r="BK186" s="151">
        <f>ROUND(I186*H186,3)</f>
        <v>0</v>
      </c>
      <c r="BL186" s="14" t="s">
        <v>146</v>
      </c>
      <c r="BM186" s="149" t="s">
        <v>307</v>
      </c>
    </row>
    <row r="187" spans="1:65" s="2" customFormat="1" ht="33" customHeight="1">
      <c r="A187" s="29"/>
      <c r="B187" s="137"/>
      <c r="C187" s="138" t="s">
        <v>210</v>
      </c>
      <c r="D187" s="138" t="s">
        <v>119</v>
      </c>
      <c r="E187" s="139" t="s">
        <v>308</v>
      </c>
      <c r="F187" s="140" t="s">
        <v>309</v>
      </c>
      <c r="G187" s="141" t="s">
        <v>122</v>
      </c>
      <c r="H187" s="142">
        <v>12.32</v>
      </c>
      <c r="I187" s="143"/>
      <c r="J187" s="142">
        <f>ROUND(I187*H187,3)</f>
        <v>0</v>
      </c>
      <c r="K187" s="144"/>
      <c r="L187" s="30"/>
      <c r="M187" s="145" t="s">
        <v>1</v>
      </c>
      <c r="N187" s="146" t="s">
        <v>36</v>
      </c>
      <c r="O187" s="55"/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9" t="s">
        <v>146</v>
      </c>
      <c r="AT187" s="149" t="s">
        <v>119</v>
      </c>
      <c r="AU187" s="149" t="s">
        <v>124</v>
      </c>
      <c r="AY187" s="14" t="s">
        <v>116</v>
      </c>
      <c r="BE187" s="150">
        <f>IF(N187="základná",J187,0)</f>
        <v>0</v>
      </c>
      <c r="BF187" s="150">
        <f>IF(N187="znížená",J187,0)</f>
        <v>0</v>
      </c>
      <c r="BG187" s="150">
        <f>IF(N187="zákl. prenesená",J187,0)</f>
        <v>0</v>
      </c>
      <c r="BH187" s="150">
        <f>IF(N187="zníž. prenesená",J187,0)</f>
        <v>0</v>
      </c>
      <c r="BI187" s="150">
        <f>IF(N187="nulová",J187,0)</f>
        <v>0</v>
      </c>
      <c r="BJ187" s="14" t="s">
        <v>124</v>
      </c>
      <c r="BK187" s="151">
        <f>ROUND(I187*H187,3)</f>
        <v>0</v>
      </c>
      <c r="BL187" s="14" t="s">
        <v>146</v>
      </c>
      <c r="BM187" s="149" t="s">
        <v>310</v>
      </c>
    </row>
    <row r="188" spans="1:65" s="2" customFormat="1" ht="21.75" customHeight="1">
      <c r="A188" s="29"/>
      <c r="B188" s="137"/>
      <c r="C188" s="138" t="s">
        <v>311</v>
      </c>
      <c r="D188" s="138" t="s">
        <v>119</v>
      </c>
      <c r="E188" s="139" t="s">
        <v>312</v>
      </c>
      <c r="F188" s="140" t="s">
        <v>313</v>
      </c>
      <c r="G188" s="141" t="s">
        <v>300</v>
      </c>
      <c r="H188" s="143"/>
      <c r="I188" s="143"/>
      <c r="J188" s="142">
        <f>ROUND(I188*H188,3)</f>
        <v>0</v>
      </c>
      <c r="K188" s="144"/>
      <c r="L188" s="30"/>
      <c r="M188" s="145" t="s">
        <v>1</v>
      </c>
      <c r="N188" s="146" t="s">
        <v>36</v>
      </c>
      <c r="O188" s="55"/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9" t="s">
        <v>146</v>
      </c>
      <c r="AT188" s="149" t="s">
        <v>119</v>
      </c>
      <c r="AU188" s="149" t="s">
        <v>124</v>
      </c>
      <c r="AY188" s="14" t="s">
        <v>116</v>
      </c>
      <c r="BE188" s="150">
        <f>IF(N188="základná",J188,0)</f>
        <v>0</v>
      </c>
      <c r="BF188" s="150">
        <f>IF(N188="znížená",J188,0)</f>
        <v>0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4" t="s">
        <v>124</v>
      </c>
      <c r="BK188" s="151">
        <f>ROUND(I188*H188,3)</f>
        <v>0</v>
      </c>
      <c r="BL188" s="14" t="s">
        <v>146</v>
      </c>
      <c r="BM188" s="149" t="s">
        <v>314</v>
      </c>
    </row>
    <row r="189" spans="1:65" s="12" customFormat="1" ht="22.9" customHeight="1">
      <c r="B189" s="124"/>
      <c r="D189" s="125" t="s">
        <v>69</v>
      </c>
      <c r="E189" s="135" t="s">
        <v>315</v>
      </c>
      <c r="F189" s="135" t="s">
        <v>316</v>
      </c>
      <c r="I189" s="127"/>
      <c r="J189" s="136">
        <f>BK189</f>
        <v>0</v>
      </c>
      <c r="L189" s="124"/>
      <c r="M189" s="129"/>
      <c r="N189" s="130"/>
      <c r="O189" s="130"/>
      <c r="P189" s="131">
        <f>SUM(P190:P205)</f>
        <v>0</v>
      </c>
      <c r="Q189" s="130"/>
      <c r="R189" s="131">
        <f>SUM(R190:R205)</f>
        <v>0</v>
      </c>
      <c r="S189" s="130"/>
      <c r="T189" s="132">
        <f>SUM(T190:T205)</f>
        <v>0</v>
      </c>
      <c r="AR189" s="125" t="s">
        <v>124</v>
      </c>
      <c r="AT189" s="133" t="s">
        <v>69</v>
      </c>
      <c r="AU189" s="133" t="s">
        <v>78</v>
      </c>
      <c r="AY189" s="125" t="s">
        <v>116</v>
      </c>
      <c r="BK189" s="134">
        <f>SUM(BK190:BK205)</f>
        <v>0</v>
      </c>
    </row>
    <row r="190" spans="1:65" s="2" customFormat="1" ht="33" customHeight="1">
      <c r="A190" s="29"/>
      <c r="B190" s="137"/>
      <c r="C190" s="138" t="s">
        <v>213</v>
      </c>
      <c r="D190" s="138" t="s">
        <v>119</v>
      </c>
      <c r="E190" s="139" t="s">
        <v>317</v>
      </c>
      <c r="F190" s="140" t="s">
        <v>318</v>
      </c>
      <c r="G190" s="141" t="s">
        <v>191</v>
      </c>
      <c r="H190" s="142">
        <v>21</v>
      </c>
      <c r="I190" s="143"/>
      <c r="J190" s="142">
        <f t="shared" ref="J190:J205" si="20">ROUND(I190*H190,3)</f>
        <v>0</v>
      </c>
      <c r="K190" s="144"/>
      <c r="L190" s="30"/>
      <c r="M190" s="145" t="s">
        <v>1</v>
      </c>
      <c r="N190" s="146" t="s">
        <v>36</v>
      </c>
      <c r="O190" s="55"/>
      <c r="P190" s="147">
        <f t="shared" ref="P190:P205" si="21">O190*H190</f>
        <v>0</v>
      </c>
      <c r="Q190" s="147">
        <v>0</v>
      </c>
      <c r="R190" s="147">
        <f t="shared" ref="R190:R205" si="22">Q190*H190</f>
        <v>0</v>
      </c>
      <c r="S190" s="147">
        <v>0</v>
      </c>
      <c r="T190" s="148">
        <f t="shared" ref="T190:T205" si="23"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9" t="s">
        <v>146</v>
      </c>
      <c r="AT190" s="149" t="s">
        <v>119</v>
      </c>
      <c r="AU190" s="149" t="s">
        <v>124</v>
      </c>
      <c r="AY190" s="14" t="s">
        <v>116</v>
      </c>
      <c r="BE190" s="150">
        <f t="shared" ref="BE190:BE205" si="24">IF(N190="základná",J190,0)</f>
        <v>0</v>
      </c>
      <c r="BF190" s="150">
        <f t="shared" ref="BF190:BF205" si="25">IF(N190="znížená",J190,0)</f>
        <v>0</v>
      </c>
      <c r="BG190" s="150">
        <f t="shared" ref="BG190:BG205" si="26">IF(N190="zákl. prenesená",J190,0)</f>
        <v>0</v>
      </c>
      <c r="BH190" s="150">
        <f t="shared" ref="BH190:BH205" si="27">IF(N190="zníž. prenesená",J190,0)</f>
        <v>0</v>
      </c>
      <c r="BI190" s="150">
        <f t="shared" ref="BI190:BI205" si="28">IF(N190="nulová",J190,0)</f>
        <v>0</v>
      </c>
      <c r="BJ190" s="14" t="s">
        <v>124</v>
      </c>
      <c r="BK190" s="151">
        <f t="shared" ref="BK190:BK205" si="29">ROUND(I190*H190,3)</f>
        <v>0</v>
      </c>
      <c r="BL190" s="14" t="s">
        <v>146</v>
      </c>
      <c r="BM190" s="149" t="s">
        <v>319</v>
      </c>
    </row>
    <row r="191" spans="1:65" s="2" customFormat="1" ht="21.75" customHeight="1">
      <c r="A191" s="29"/>
      <c r="B191" s="137"/>
      <c r="C191" s="152" t="s">
        <v>320</v>
      </c>
      <c r="D191" s="152" t="s">
        <v>161</v>
      </c>
      <c r="E191" s="153" t="s">
        <v>321</v>
      </c>
      <c r="F191" s="154" t="s">
        <v>322</v>
      </c>
      <c r="G191" s="155" t="s">
        <v>191</v>
      </c>
      <c r="H191" s="156">
        <v>3</v>
      </c>
      <c r="I191" s="157"/>
      <c r="J191" s="156">
        <f t="shared" si="20"/>
        <v>0</v>
      </c>
      <c r="K191" s="158"/>
      <c r="L191" s="159"/>
      <c r="M191" s="160" t="s">
        <v>1</v>
      </c>
      <c r="N191" s="161" t="s">
        <v>36</v>
      </c>
      <c r="O191" s="55"/>
      <c r="P191" s="147">
        <f t="shared" si="21"/>
        <v>0</v>
      </c>
      <c r="Q191" s="147">
        <v>0</v>
      </c>
      <c r="R191" s="147">
        <f t="shared" si="22"/>
        <v>0</v>
      </c>
      <c r="S191" s="147">
        <v>0</v>
      </c>
      <c r="T191" s="148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9" t="s">
        <v>176</v>
      </c>
      <c r="AT191" s="149" t="s">
        <v>161</v>
      </c>
      <c r="AU191" s="149" t="s">
        <v>124</v>
      </c>
      <c r="AY191" s="14" t="s">
        <v>116</v>
      </c>
      <c r="BE191" s="150">
        <f t="shared" si="24"/>
        <v>0</v>
      </c>
      <c r="BF191" s="150">
        <f t="shared" si="25"/>
        <v>0</v>
      </c>
      <c r="BG191" s="150">
        <f t="shared" si="26"/>
        <v>0</v>
      </c>
      <c r="BH191" s="150">
        <f t="shared" si="27"/>
        <v>0</v>
      </c>
      <c r="BI191" s="150">
        <f t="shared" si="28"/>
        <v>0</v>
      </c>
      <c r="BJ191" s="14" t="s">
        <v>124</v>
      </c>
      <c r="BK191" s="151">
        <f t="shared" si="29"/>
        <v>0</v>
      </c>
      <c r="BL191" s="14" t="s">
        <v>146</v>
      </c>
      <c r="BM191" s="149" t="s">
        <v>323</v>
      </c>
    </row>
    <row r="192" spans="1:65" s="2" customFormat="1" ht="21.75" customHeight="1">
      <c r="A192" s="29"/>
      <c r="B192" s="137"/>
      <c r="C192" s="152" t="s">
        <v>217</v>
      </c>
      <c r="D192" s="152" t="s">
        <v>161</v>
      </c>
      <c r="E192" s="153" t="s">
        <v>324</v>
      </c>
      <c r="F192" s="154" t="s">
        <v>325</v>
      </c>
      <c r="G192" s="155" t="s">
        <v>191</v>
      </c>
      <c r="H192" s="156">
        <v>6</v>
      </c>
      <c r="I192" s="157"/>
      <c r="J192" s="156">
        <f t="shared" si="20"/>
        <v>0</v>
      </c>
      <c r="K192" s="158"/>
      <c r="L192" s="159"/>
      <c r="M192" s="160" t="s">
        <v>1</v>
      </c>
      <c r="N192" s="161" t="s">
        <v>36</v>
      </c>
      <c r="O192" s="55"/>
      <c r="P192" s="147">
        <f t="shared" si="21"/>
        <v>0</v>
      </c>
      <c r="Q192" s="147">
        <v>0</v>
      </c>
      <c r="R192" s="147">
        <f t="shared" si="22"/>
        <v>0</v>
      </c>
      <c r="S192" s="147">
        <v>0</v>
      </c>
      <c r="T192" s="148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49" t="s">
        <v>176</v>
      </c>
      <c r="AT192" s="149" t="s">
        <v>161</v>
      </c>
      <c r="AU192" s="149" t="s">
        <v>124</v>
      </c>
      <c r="AY192" s="14" t="s">
        <v>116</v>
      </c>
      <c r="BE192" s="150">
        <f t="shared" si="24"/>
        <v>0</v>
      </c>
      <c r="BF192" s="150">
        <f t="shared" si="25"/>
        <v>0</v>
      </c>
      <c r="BG192" s="150">
        <f t="shared" si="26"/>
        <v>0</v>
      </c>
      <c r="BH192" s="150">
        <f t="shared" si="27"/>
        <v>0</v>
      </c>
      <c r="BI192" s="150">
        <f t="shared" si="28"/>
        <v>0</v>
      </c>
      <c r="BJ192" s="14" t="s">
        <v>124</v>
      </c>
      <c r="BK192" s="151">
        <f t="shared" si="29"/>
        <v>0</v>
      </c>
      <c r="BL192" s="14" t="s">
        <v>146</v>
      </c>
      <c r="BM192" s="149" t="s">
        <v>326</v>
      </c>
    </row>
    <row r="193" spans="1:65" s="2" customFormat="1" ht="21.75" customHeight="1">
      <c r="A193" s="29"/>
      <c r="B193" s="137"/>
      <c r="C193" s="152" t="s">
        <v>327</v>
      </c>
      <c r="D193" s="152" t="s">
        <v>161</v>
      </c>
      <c r="E193" s="153" t="s">
        <v>328</v>
      </c>
      <c r="F193" s="154" t="s">
        <v>329</v>
      </c>
      <c r="G193" s="155" t="s">
        <v>191</v>
      </c>
      <c r="H193" s="156">
        <v>12</v>
      </c>
      <c r="I193" s="157"/>
      <c r="J193" s="156">
        <f t="shared" si="20"/>
        <v>0</v>
      </c>
      <c r="K193" s="158"/>
      <c r="L193" s="159"/>
      <c r="M193" s="160" t="s">
        <v>1</v>
      </c>
      <c r="N193" s="161" t="s">
        <v>36</v>
      </c>
      <c r="O193" s="55"/>
      <c r="P193" s="147">
        <f t="shared" si="21"/>
        <v>0</v>
      </c>
      <c r="Q193" s="147">
        <v>0</v>
      </c>
      <c r="R193" s="147">
        <f t="shared" si="22"/>
        <v>0</v>
      </c>
      <c r="S193" s="147">
        <v>0</v>
      </c>
      <c r="T193" s="148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49" t="s">
        <v>176</v>
      </c>
      <c r="AT193" s="149" t="s">
        <v>161</v>
      </c>
      <c r="AU193" s="149" t="s">
        <v>124</v>
      </c>
      <c r="AY193" s="14" t="s">
        <v>116</v>
      </c>
      <c r="BE193" s="150">
        <f t="shared" si="24"/>
        <v>0</v>
      </c>
      <c r="BF193" s="150">
        <f t="shared" si="25"/>
        <v>0</v>
      </c>
      <c r="BG193" s="150">
        <f t="shared" si="26"/>
        <v>0</v>
      </c>
      <c r="BH193" s="150">
        <f t="shared" si="27"/>
        <v>0</v>
      </c>
      <c r="BI193" s="150">
        <f t="shared" si="28"/>
        <v>0</v>
      </c>
      <c r="BJ193" s="14" t="s">
        <v>124</v>
      </c>
      <c r="BK193" s="151">
        <f t="shared" si="29"/>
        <v>0</v>
      </c>
      <c r="BL193" s="14" t="s">
        <v>146</v>
      </c>
      <c r="BM193" s="149" t="s">
        <v>330</v>
      </c>
    </row>
    <row r="194" spans="1:65" s="2" customFormat="1" ht="21.75" customHeight="1">
      <c r="A194" s="29"/>
      <c r="B194" s="137"/>
      <c r="C194" s="152" t="s">
        <v>220</v>
      </c>
      <c r="D194" s="152" t="s">
        <v>161</v>
      </c>
      <c r="E194" s="153" t="s">
        <v>331</v>
      </c>
      <c r="F194" s="154" t="s">
        <v>332</v>
      </c>
      <c r="G194" s="155" t="s">
        <v>191</v>
      </c>
      <c r="H194" s="156">
        <v>21</v>
      </c>
      <c r="I194" s="157"/>
      <c r="J194" s="156">
        <f t="shared" si="20"/>
        <v>0</v>
      </c>
      <c r="K194" s="158"/>
      <c r="L194" s="159"/>
      <c r="M194" s="160" t="s">
        <v>1</v>
      </c>
      <c r="N194" s="161" t="s">
        <v>36</v>
      </c>
      <c r="O194" s="55"/>
      <c r="P194" s="147">
        <f t="shared" si="21"/>
        <v>0</v>
      </c>
      <c r="Q194" s="147">
        <v>0</v>
      </c>
      <c r="R194" s="147">
        <f t="shared" si="22"/>
        <v>0</v>
      </c>
      <c r="S194" s="147">
        <v>0</v>
      </c>
      <c r="T194" s="148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49" t="s">
        <v>176</v>
      </c>
      <c r="AT194" s="149" t="s">
        <v>161</v>
      </c>
      <c r="AU194" s="149" t="s">
        <v>124</v>
      </c>
      <c r="AY194" s="14" t="s">
        <v>116</v>
      </c>
      <c r="BE194" s="150">
        <f t="shared" si="24"/>
        <v>0</v>
      </c>
      <c r="BF194" s="150">
        <f t="shared" si="25"/>
        <v>0</v>
      </c>
      <c r="BG194" s="150">
        <f t="shared" si="26"/>
        <v>0</v>
      </c>
      <c r="BH194" s="150">
        <f t="shared" si="27"/>
        <v>0</v>
      </c>
      <c r="BI194" s="150">
        <f t="shared" si="28"/>
        <v>0</v>
      </c>
      <c r="BJ194" s="14" t="s">
        <v>124</v>
      </c>
      <c r="BK194" s="151">
        <f t="shared" si="29"/>
        <v>0</v>
      </c>
      <c r="BL194" s="14" t="s">
        <v>146</v>
      </c>
      <c r="BM194" s="149" t="s">
        <v>333</v>
      </c>
    </row>
    <row r="195" spans="1:65" s="2" customFormat="1" ht="16.5" customHeight="1">
      <c r="A195" s="29"/>
      <c r="B195" s="137"/>
      <c r="C195" s="152" t="s">
        <v>334</v>
      </c>
      <c r="D195" s="152" t="s">
        <v>161</v>
      </c>
      <c r="E195" s="153" t="s">
        <v>335</v>
      </c>
      <c r="F195" s="154" t="s">
        <v>336</v>
      </c>
      <c r="G195" s="155" t="s">
        <v>191</v>
      </c>
      <c r="H195" s="156">
        <v>13</v>
      </c>
      <c r="I195" s="157"/>
      <c r="J195" s="156">
        <f t="shared" si="20"/>
        <v>0</v>
      </c>
      <c r="K195" s="158"/>
      <c r="L195" s="159"/>
      <c r="M195" s="160" t="s">
        <v>1</v>
      </c>
      <c r="N195" s="161" t="s">
        <v>36</v>
      </c>
      <c r="O195" s="55"/>
      <c r="P195" s="147">
        <f t="shared" si="21"/>
        <v>0</v>
      </c>
      <c r="Q195" s="147">
        <v>0</v>
      </c>
      <c r="R195" s="147">
        <f t="shared" si="22"/>
        <v>0</v>
      </c>
      <c r="S195" s="147">
        <v>0</v>
      </c>
      <c r="T195" s="148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49" t="s">
        <v>176</v>
      </c>
      <c r="AT195" s="149" t="s">
        <v>161</v>
      </c>
      <c r="AU195" s="149" t="s">
        <v>124</v>
      </c>
      <c r="AY195" s="14" t="s">
        <v>116</v>
      </c>
      <c r="BE195" s="150">
        <f t="shared" si="24"/>
        <v>0</v>
      </c>
      <c r="BF195" s="150">
        <f t="shared" si="25"/>
        <v>0</v>
      </c>
      <c r="BG195" s="150">
        <f t="shared" si="26"/>
        <v>0</v>
      </c>
      <c r="BH195" s="150">
        <f t="shared" si="27"/>
        <v>0</v>
      </c>
      <c r="BI195" s="150">
        <f t="shared" si="28"/>
        <v>0</v>
      </c>
      <c r="BJ195" s="14" t="s">
        <v>124</v>
      </c>
      <c r="BK195" s="151">
        <f t="shared" si="29"/>
        <v>0</v>
      </c>
      <c r="BL195" s="14" t="s">
        <v>146</v>
      </c>
      <c r="BM195" s="149" t="s">
        <v>337</v>
      </c>
    </row>
    <row r="196" spans="1:65" s="2" customFormat="1" ht="16.5" customHeight="1">
      <c r="A196" s="29"/>
      <c r="B196" s="137"/>
      <c r="C196" s="152" t="s">
        <v>224</v>
      </c>
      <c r="D196" s="152" t="s">
        <v>161</v>
      </c>
      <c r="E196" s="153" t="s">
        <v>338</v>
      </c>
      <c r="F196" s="154" t="s">
        <v>339</v>
      </c>
      <c r="G196" s="155" t="s">
        <v>191</v>
      </c>
      <c r="H196" s="156">
        <v>8</v>
      </c>
      <c r="I196" s="157"/>
      <c r="J196" s="156">
        <f t="shared" si="20"/>
        <v>0</v>
      </c>
      <c r="K196" s="158"/>
      <c r="L196" s="159"/>
      <c r="M196" s="160" t="s">
        <v>1</v>
      </c>
      <c r="N196" s="161" t="s">
        <v>36</v>
      </c>
      <c r="O196" s="55"/>
      <c r="P196" s="147">
        <f t="shared" si="21"/>
        <v>0</v>
      </c>
      <c r="Q196" s="147">
        <v>0</v>
      </c>
      <c r="R196" s="147">
        <f t="shared" si="22"/>
        <v>0</v>
      </c>
      <c r="S196" s="147">
        <v>0</v>
      </c>
      <c r="T196" s="148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49" t="s">
        <v>176</v>
      </c>
      <c r="AT196" s="149" t="s">
        <v>161</v>
      </c>
      <c r="AU196" s="149" t="s">
        <v>124</v>
      </c>
      <c r="AY196" s="14" t="s">
        <v>116</v>
      </c>
      <c r="BE196" s="150">
        <f t="shared" si="24"/>
        <v>0</v>
      </c>
      <c r="BF196" s="150">
        <f t="shared" si="25"/>
        <v>0</v>
      </c>
      <c r="BG196" s="150">
        <f t="shared" si="26"/>
        <v>0</v>
      </c>
      <c r="BH196" s="150">
        <f t="shared" si="27"/>
        <v>0</v>
      </c>
      <c r="BI196" s="150">
        <f t="shared" si="28"/>
        <v>0</v>
      </c>
      <c r="BJ196" s="14" t="s">
        <v>124</v>
      </c>
      <c r="BK196" s="151">
        <f t="shared" si="29"/>
        <v>0</v>
      </c>
      <c r="BL196" s="14" t="s">
        <v>146</v>
      </c>
      <c r="BM196" s="149" t="s">
        <v>340</v>
      </c>
    </row>
    <row r="197" spans="1:65" s="2" customFormat="1" ht="33" customHeight="1">
      <c r="A197" s="29"/>
      <c r="B197" s="137"/>
      <c r="C197" s="138" t="s">
        <v>341</v>
      </c>
      <c r="D197" s="138" t="s">
        <v>119</v>
      </c>
      <c r="E197" s="139" t="s">
        <v>342</v>
      </c>
      <c r="F197" s="140" t="s">
        <v>343</v>
      </c>
      <c r="G197" s="141" t="s">
        <v>191</v>
      </c>
      <c r="H197" s="142">
        <v>3</v>
      </c>
      <c r="I197" s="143"/>
      <c r="J197" s="142">
        <f t="shared" si="20"/>
        <v>0</v>
      </c>
      <c r="K197" s="144"/>
      <c r="L197" s="30"/>
      <c r="M197" s="145" t="s">
        <v>1</v>
      </c>
      <c r="N197" s="146" t="s">
        <v>36</v>
      </c>
      <c r="O197" s="55"/>
      <c r="P197" s="147">
        <f t="shared" si="21"/>
        <v>0</v>
      </c>
      <c r="Q197" s="147">
        <v>0</v>
      </c>
      <c r="R197" s="147">
        <f t="shared" si="22"/>
        <v>0</v>
      </c>
      <c r="S197" s="147">
        <v>0</v>
      </c>
      <c r="T197" s="148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49" t="s">
        <v>146</v>
      </c>
      <c r="AT197" s="149" t="s">
        <v>119</v>
      </c>
      <c r="AU197" s="149" t="s">
        <v>124</v>
      </c>
      <c r="AY197" s="14" t="s">
        <v>116</v>
      </c>
      <c r="BE197" s="150">
        <f t="shared" si="24"/>
        <v>0</v>
      </c>
      <c r="BF197" s="150">
        <f t="shared" si="25"/>
        <v>0</v>
      </c>
      <c r="BG197" s="150">
        <f t="shared" si="26"/>
        <v>0</v>
      </c>
      <c r="BH197" s="150">
        <f t="shared" si="27"/>
        <v>0</v>
      </c>
      <c r="BI197" s="150">
        <f t="shared" si="28"/>
        <v>0</v>
      </c>
      <c r="BJ197" s="14" t="s">
        <v>124</v>
      </c>
      <c r="BK197" s="151">
        <f t="shared" si="29"/>
        <v>0</v>
      </c>
      <c r="BL197" s="14" t="s">
        <v>146</v>
      </c>
      <c r="BM197" s="149" t="s">
        <v>344</v>
      </c>
    </row>
    <row r="198" spans="1:65" s="2" customFormat="1" ht="33" customHeight="1">
      <c r="A198" s="29"/>
      <c r="B198" s="137"/>
      <c r="C198" s="152" t="s">
        <v>227</v>
      </c>
      <c r="D198" s="152" t="s">
        <v>161</v>
      </c>
      <c r="E198" s="153" t="s">
        <v>345</v>
      </c>
      <c r="F198" s="154" t="s">
        <v>346</v>
      </c>
      <c r="G198" s="155" t="s">
        <v>191</v>
      </c>
      <c r="H198" s="156">
        <v>1</v>
      </c>
      <c r="I198" s="157"/>
      <c r="J198" s="156">
        <f t="shared" si="20"/>
        <v>0</v>
      </c>
      <c r="K198" s="158"/>
      <c r="L198" s="159"/>
      <c r="M198" s="160" t="s">
        <v>1</v>
      </c>
      <c r="N198" s="161" t="s">
        <v>36</v>
      </c>
      <c r="O198" s="55"/>
      <c r="P198" s="147">
        <f t="shared" si="21"/>
        <v>0</v>
      </c>
      <c r="Q198" s="147">
        <v>0</v>
      </c>
      <c r="R198" s="147">
        <f t="shared" si="22"/>
        <v>0</v>
      </c>
      <c r="S198" s="147">
        <v>0</v>
      </c>
      <c r="T198" s="148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49" t="s">
        <v>176</v>
      </c>
      <c r="AT198" s="149" t="s">
        <v>161</v>
      </c>
      <c r="AU198" s="149" t="s">
        <v>124</v>
      </c>
      <c r="AY198" s="14" t="s">
        <v>116</v>
      </c>
      <c r="BE198" s="150">
        <f t="shared" si="24"/>
        <v>0</v>
      </c>
      <c r="BF198" s="150">
        <f t="shared" si="25"/>
        <v>0</v>
      </c>
      <c r="BG198" s="150">
        <f t="shared" si="26"/>
        <v>0</v>
      </c>
      <c r="BH198" s="150">
        <f t="shared" si="27"/>
        <v>0</v>
      </c>
      <c r="BI198" s="150">
        <f t="shared" si="28"/>
        <v>0</v>
      </c>
      <c r="BJ198" s="14" t="s">
        <v>124</v>
      </c>
      <c r="BK198" s="151">
        <f t="shared" si="29"/>
        <v>0</v>
      </c>
      <c r="BL198" s="14" t="s">
        <v>146</v>
      </c>
      <c r="BM198" s="149" t="s">
        <v>347</v>
      </c>
    </row>
    <row r="199" spans="1:65" s="2" customFormat="1" ht="21.75" customHeight="1">
      <c r="A199" s="29"/>
      <c r="B199" s="137"/>
      <c r="C199" s="152" t="s">
        <v>348</v>
      </c>
      <c r="D199" s="152" t="s">
        <v>161</v>
      </c>
      <c r="E199" s="153" t="s">
        <v>349</v>
      </c>
      <c r="F199" s="154" t="s">
        <v>350</v>
      </c>
      <c r="G199" s="155" t="s">
        <v>191</v>
      </c>
      <c r="H199" s="156">
        <v>2</v>
      </c>
      <c r="I199" s="157"/>
      <c r="J199" s="156">
        <f t="shared" si="20"/>
        <v>0</v>
      </c>
      <c r="K199" s="158"/>
      <c r="L199" s="159"/>
      <c r="M199" s="160" t="s">
        <v>1</v>
      </c>
      <c r="N199" s="161" t="s">
        <v>36</v>
      </c>
      <c r="O199" s="55"/>
      <c r="P199" s="147">
        <f t="shared" si="21"/>
        <v>0</v>
      </c>
      <c r="Q199" s="147">
        <v>0</v>
      </c>
      <c r="R199" s="147">
        <f t="shared" si="22"/>
        <v>0</v>
      </c>
      <c r="S199" s="147">
        <v>0</v>
      </c>
      <c r="T199" s="148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49" t="s">
        <v>176</v>
      </c>
      <c r="AT199" s="149" t="s">
        <v>161</v>
      </c>
      <c r="AU199" s="149" t="s">
        <v>124</v>
      </c>
      <c r="AY199" s="14" t="s">
        <v>116</v>
      </c>
      <c r="BE199" s="150">
        <f t="shared" si="24"/>
        <v>0</v>
      </c>
      <c r="BF199" s="150">
        <f t="shared" si="25"/>
        <v>0</v>
      </c>
      <c r="BG199" s="150">
        <f t="shared" si="26"/>
        <v>0</v>
      </c>
      <c r="BH199" s="150">
        <f t="shared" si="27"/>
        <v>0</v>
      </c>
      <c r="BI199" s="150">
        <f t="shared" si="28"/>
        <v>0</v>
      </c>
      <c r="BJ199" s="14" t="s">
        <v>124</v>
      </c>
      <c r="BK199" s="151">
        <f t="shared" si="29"/>
        <v>0</v>
      </c>
      <c r="BL199" s="14" t="s">
        <v>146</v>
      </c>
      <c r="BM199" s="149" t="s">
        <v>351</v>
      </c>
    </row>
    <row r="200" spans="1:65" s="2" customFormat="1" ht="21.75" customHeight="1">
      <c r="A200" s="29"/>
      <c r="B200" s="137"/>
      <c r="C200" s="152" t="s">
        <v>232</v>
      </c>
      <c r="D200" s="152" t="s">
        <v>161</v>
      </c>
      <c r="E200" s="153" t="s">
        <v>331</v>
      </c>
      <c r="F200" s="154" t="s">
        <v>332</v>
      </c>
      <c r="G200" s="155" t="s">
        <v>191</v>
      </c>
      <c r="H200" s="156">
        <v>3</v>
      </c>
      <c r="I200" s="157"/>
      <c r="J200" s="156">
        <f t="shared" si="20"/>
        <v>0</v>
      </c>
      <c r="K200" s="158"/>
      <c r="L200" s="159"/>
      <c r="M200" s="160" t="s">
        <v>1</v>
      </c>
      <c r="N200" s="161" t="s">
        <v>36</v>
      </c>
      <c r="O200" s="55"/>
      <c r="P200" s="147">
        <f t="shared" si="21"/>
        <v>0</v>
      </c>
      <c r="Q200" s="147">
        <v>0</v>
      </c>
      <c r="R200" s="147">
        <f t="shared" si="22"/>
        <v>0</v>
      </c>
      <c r="S200" s="147">
        <v>0</v>
      </c>
      <c r="T200" s="148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49" t="s">
        <v>176</v>
      </c>
      <c r="AT200" s="149" t="s">
        <v>161</v>
      </c>
      <c r="AU200" s="149" t="s">
        <v>124</v>
      </c>
      <c r="AY200" s="14" t="s">
        <v>116</v>
      </c>
      <c r="BE200" s="150">
        <f t="shared" si="24"/>
        <v>0</v>
      </c>
      <c r="BF200" s="150">
        <f t="shared" si="25"/>
        <v>0</v>
      </c>
      <c r="BG200" s="150">
        <f t="shared" si="26"/>
        <v>0</v>
      </c>
      <c r="BH200" s="150">
        <f t="shared" si="27"/>
        <v>0</v>
      </c>
      <c r="BI200" s="150">
        <f t="shared" si="28"/>
        <v>0</v>
      </c>
      <c r="BJ200" s="14" t="s">
        <v>124</v>
      </c>
      <c r="BK200" s="151">
        <f t="shared" si="29"/>
        <v>0</v>
      </c>
      <c r="BL200" s="14" t="s">
        <v>146</v>
      </c>
      <c r="BM200" s="149" t="s">
        <v>352</v>
      </c>
    </row>
    <row r="201" spans="1:65" s="2" customFormat="1" ht="16.5" customHeight="1">
      <c r="A201" s="29"/>
      <c r="B201" s="137"/>
      <c r="C201" s="152" t="s">
        <v>353</v>
      </c>
      <c r="D201" s="152" t="s">
        <v>161</v>
      </c>
      <c r="E201" s="153" t="s">
        <v>335</v>
      </c>
      <c r="F201" s="154" t="s">
        <v>336</v>
      </c>
      <c r="G201" s="155" t="s">
        <v>191</v>
      </c>
      <c r="H201" s="156">
        <v>3</v>
      </c>
      <c r="I201" s="157"/>
      <c r="J201" s="156">
        <f t="shared" si="20"/>
        <v>0</v>
      </c>
      <c r="K201" s="158"/>
      <c r="L201" s="159"/>
      <c r="M201" s="160" t="s">
        <v>1</v>
      </c>
      <c r="N201" s="161" t="s">
        <v>36</v>
      </c>
      <c r="O201" s="55"/>
      <c r="P201" s="147">
        <f t="shared" si="21"/>
        <v>0</v>
      </c>
      <c r="Q201" s="147">
        <v>0</v>
      </c>
      <c r="R201" s="147">
        <f t="shared" si="22"/>
        <v>0</v>
      </c>
      <c r="S201" s="147">
        <v>0</v>
      </c>
      <c r="T201" s="148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49" t="s">
        <v>176</v>
      </c>
      <c r="AT201" s="149" t="s">
        <v>161</v>
      </c>
      <c r="AU201" s="149" t="s">
        <v>124</v>
      </c>
      <c r="AY201" s="14" t="s">
        <v>116</v>
      </c>
      <c r="BE201" s="150">
        <f t="shared" si="24"/>
        <v>0</v>
      </c>
      <c r="BF201" s="150">
        <f t="shared" si="25"/>
        <v>0</v>
      </c>
      <c r="BG201" s="150">
        <f t="shared" si="26"/>
        <v>0</v>
      </c>
      <c r="BH201" s="150">
        <f t="shared" si="27"/>
        <v>0</v>
      </c>
      <c r="BI201" s="150">
        <f t="shared" si="28"/>
        <v>0</v>
      </c>
      <c r="BJ201" s="14" t="s">
        <v>124</v>
      </c>
      <c r="BK201" s="151">
        <f t="shared" si="29"/>
        <v>0</v>
      </c>
      <c r="BL201" s="14" t="s">
        <v>146</v>
      </c>
      <c r="BM201" s="149" t="s">
        <v>354</v>
      </c>
    </row>
    <row r="202" spans="1:65" s="2" customFormat="1" ht="16.5" customHeight="1">
      <c r="A202" s="29"/>
      <c r="B202" s="137"/>
      <c r="C202" s="138" t="s">
        <v>235</v>
      </c>
      <c r="D202" s="138" t="s">
        <v>119</v>
      </c>
      <c r="E202" s="139" t="s">
        <v>355</v>
      </c>
      <c r="F202" s="140" t="s">
        <v>356</v>
      </c>
      <c r="G202" s="141" t="s">
        <v>191</v>
      </c>
      <c r="H202" s="142">
        <v>27</v>
      </c>
      <c r="I202" s="143"/>
      <c r="J202" s="142">
        <f t="shared" si="20"/>
        <v>0</v>
      </c>
      <c r="K202" s="144"/>
      <c r="L202" s="30"/>
      <c r="M202" s="145" t="s">
        <v>1</v>
      </c>
      <c r="N202" s="146" t="s">
        <v>36</v>
      </c>
      <c r="O202" s="55"/>
      <c r="P202" s="147">
        <f t="shared" si="21"/>
        <v>0</v>
      </c>
      <c r="Q202" s="147">
        <v>0</v>
      </c>
      <c r="R202" s="147">
        <f t="shared" si="22"/>
        <v>0</v>
      </c>
      <c r="S202" s="147">
        <v>0</v>
      </c>
      <c r="T202" s="148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49" t="s">
        <v>146</v>
      </c>
      <c r="AT202" s="149" t="s">
        <v>119</v>
      </c>
      <c r="AU202" s="149" t="s">
        <v>124</v>
      </c>
      <c r="AY202" s="14" t="s">
        <v>116</v>
      </c>
      <c r="BE202" s="150">
        <f t="shared" si="24"/>
        <v>0</v>
      </c>
      <c r="BF202" s="150">
        <f t="shared" si="25"/>
        <v>0</v>
      </c>
      <c r="BG202" s="150">
        <f t="shared" si="26"/>
        <v>0</v>
      </c>
      <c r="BH202" s="150">
        <f t="shared" si="27"/>
        <v>0</v>
      </c>
      <c r="BI202" s="150">
        <f t="shared" si="28"/>
        <v>0</v>
      </c>
      <c r="BJ202" s="14" t="s">
        <v>124</v>
      </c>
      <c r="BK202" s="151">
        <f t="shared" si="29"/>
        <v>0</v>
      </c>
      <c r="BL202" s="14" t="s">
        <v>146</v>
      </c>
      <c r="BM202" s="149" t="s">
        <v>357</v>
      </c>
    </row>
    <row r="203" spans="1:65" s="2" customFormat="1" ht="16.5" customHeight="1">
      <c r="A203" s="29"/>
      <c r="B203" s="137"/>
      <c r="C203" s="138" t="s">
        <v>358</v>
      </c>
      <c r="D203" s="138" t="s">
        <v>119</v>
      </c>
      <c r="E203" s="139" t="s">
        <v>359</v>
      </c>
      <c r="F203" s="140" t="s">
        <v>360</v>
      </c>
      <c r="G203" s="141" t="s">
        <v>191</v>
      </c>
      <c r="H203" s="142">
        <v>27</v>
      </c>
      <c r="I203" s="143"/>
      <c r="J203" s="142">
        <f t="shared" si="20"/>
        <v>0</v>
      </c>
      <c r="K203" s="144"/>
      <c r="L203" s="30"/>
      <c r="M203" s="145" t="s">
        <v>1</v>
      </c>
      <c r="N203" s="146" t="s">
        <v>36</v>
      </c>
      <c r="O203" s="55"/>
      <c r="P203" s="147">
        <f t="shared" si="21"/>
        <v>0</v>
      </c>
      <c r="Q203" s="147">
        <v>0</v>
      </c>
      <c r="R203" s="147">
        <f t="shared" si="22"/>
        <v>0</v>
      </c>
      <c r="S203" s="147">
        <v>0</v>
      </c>
      <c r="T203" s="148">
        <f t="shared" si="2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49" t="s">
        <v>146</v>
      </c>
      <c r="AT203" s="149" t="s">
        <v>119</v>
      </c>
      <c r="AU203" s="149" t="s">
        <v>124</v>
      </c>
      <c r="AY203" s="14" t="s">
        <v>116</v>
      </c>
      <c r="BE203" s="150">
        <f t="shared" si="24"/>
        <v>0</v>
      </c>
      <c r="BF203" s="150">
        <f t="shared" si="25"/>
        <v>0</v>
      </c>
      <c r="BG203" s="150">
        <f t="shared" si="26"/>
        <v>0</v>
      </c>
      <c r="BH203" s="150">
        <f t="shared" si="27"/>
        <v>0</v>
      </c>
      <c r="BI203" s="150">
        <f t="shared" si="28"/>
        <v>0</v>
      </c>
      <c r="BJ203" s="14" t="s">
        <v>124</v>
      </c>
      <c r="BK203" s="151">
        <f t="shared" si="29"/>
        <v>0</v>
      </c>
      <c r="BL203" s="14" t="s">
        <v>146</v>
      </c>
      <c r="BM203" s="149" t="s">
        <v>361</v>
      </c>
    </row>
    <row r="204" spans="1:65" s="2" customFormat="1" ht="16.5" customHeight="1">
      <c r="A204" s="29"/>
      <c r="B204" s="137"/>
      <c r="C204" s="152" t="s">
        <v>239</v>
      </c>
      <c r="D204" s="152" t="s">
        <v>161</v>
      </c>
      <c r="E204" s="153" t="s">
        <v>362</v>
      </c>
      <c r="F204" s="154" t="s">
        <v>363</v>
      </c>
      <c r="G204" s="155" t="s">
        <v>191</v>
      </c>
      <c r="H204" s="156">
        <v>27</v>
      </c>
      <c r="I204" s="157"/>
      <c r="J204" s="156">
        <f t="shared" si="20"/>
        <v>0</v>
      </c>
      <c r="K204" s="158"/>
      <c r="L204" s="159"/>
      <c r="M204" s="160" t="s">
        <v>1</v>
      </c>
      <c r="N204" s="161" t="s">
        <v>36</v>
      </c>
      <c r="O204" s="55"/>
      <c r="P204" s="147">
        <f t="shared" si="21"/>
        <v>0</v>
      </c>
      <c r="Q204" s="147">
        <v>0</v>
      </c>
      <c r="R204" s="147">
        <f t="shared" si="22"/>
        <v>0</v>
      </c>
      <c r="S204" s="147">
        <v>0</v>
      </c>
      <c r="T204" s="148">
        <f t="shared" si="2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49" t="s">
        <v>176</v>
      </c>
      <c r="AT204" s="149" t="s">
        <v>161</v>
      </c>
      <c r="AU204" s="149" t="s">
        <v>124</v>
      </c>
      <c r="AY204" s="14" t="s">
        <v>116</v>
      </c>
      <c r="BE204" s="150">
        <f t="shared" si="24"/>
        <v>0</v>
      </c>
      <c r="BF204" s="150">
        <f t="shared" si="25"/>
        <v>0</v>
      </c>
      <c r="BG204" s="150">
        <f t="shared" si="26"/>
        <v>0</v>
      </c>
      <c r="BH204" s="150">
        <f t="shared" si="27"/>
        <v>0</v>
      </c>
      <c r="BI204" s="150">
        <f t="shared" si="28"/>
        <v>0</v>
      </c>
      <c r="BJ204" s="14" t="s">
        <v>124</v>
      </c>
      <c r="BK204" s="151">
        <f t="shared" si="29"/>
        <v>0</v>
      </c>
      <c r="BL204" s="14" t="s">
        <v>146</v>
      </c>
      <c r="BM204" s="149" t="s">
        <v>364</v>
      </c>
    </row>
    <row r="205" spans="1:65" s="2" customFormat="1" ht="21.75" customHeight="1">
      <c r="A205" s="29"/>
      <c r="B205" s="137"/>
      <c r="C205" s="138" t="s">
        <v>365</v>
      </c>
      <c r="D205" s="138" t="s">
        <v>119</v>
      </c>
      <c r="E205" s="139" t="s">
        <v>366</v>
      </c>
      <c r="F205" s="140" t="s">
        <v>367</v>
      </c>
      <c r="G205" s="141" t="s">
        <v>300</v>
      </c>
      <c r="H205" s="143"/>
      <c r="I205" s="143"/>
      <c r="J205" s="142">
        <f t="shared" si="20"/>
        <v>0</v>
      </c>
      <c r="K205" s="144"/>
      <c r="L205" s="30"/>
      <c r="M205" s="145" t="s">
        <v>1</v>
      </c>
      <c r="N205" s="146" t="s">
        <v>36</v>
      </c>
      <c r="O205" s="55"/>
      <c r="P205" s="147">
        <f t="shared" si="21"/>
        <v>0</v>
      </c>
      <c r="Q205" s="147">
        <v>0</v>
      </c>
      <c r="R205" s="147">
        <f t="shared" si="22"/>
        <v>0</v>
      </c>
      <c r="S205" s="147">
        <v>0</v>
      </c>
      <c r="T205" s="148">
        <f t="shared" si="2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49" t="s">
        <v>146</v>
      </c>
      <c r="AT205" s="149" t="s">
        <v>119</v>
      </c>
      <c r="AU205" s="149" t="s">
        <v>124</v>
      </c>
      <c r="AY205" s="14" t="s">
        <v>116</v>
      </c>
      <c r="BE205" s="150">
        <f t="shared" si="24"/>
        <v>0</v>
      </c>
      <c r="BF205" s="150">
        <f t="shared" si="25"/>
        <v>0</v>
      </c>
      <c r="BG205" s="150">
        <f t="shared" si="26"/>
        <v>0</v>
      </c>
      <c r="BH205" s="150">
        <f t="shared" si="27"/>
        <v>0</v>
      </c>
      <c r="BI205" s="150">
        <f t="shared" si="28"/>
        <v>0</v>
      </c>
      <c r="BJ205" s="14" t="s">
        <v>124</v>
      </c>
      <c r="BK205" s="151">
        <f t="shared" si="29"/>
        <v>0</v>
      </c>
      <c r="BL205" s="14" t="s">
        <v>146</v>
      </c>
      <c r="BM205" s="149" t="s">
        <v>368</v>
      </c>
    </row>
    <row r="206" spans="1:65" s="12" customFormat="1" ht="22.9" customHeight="1">
      <c r="B206" s="124"/>
      <c r="D206" s="125" t="s">
        <v>69</v>
      </c>
      <c r="E206" s="135" t="s">
        <v>369</v>
      </c>
      <c r="F206" s="135" t="s">
        <v>370</v>
      </c>
      <c r="I206" s="127"/>
      <c r="J206" s="136">
        <f>BK206</f>
        <v>0</v>
      </c>
      <c r="L206" s="124"/>
      <c r="M206" s="129"/>
      <c r="N206" s="130"/>
      <c r="O206" s="130"/>
      <c r="P206" s="131">
        <f>SUM(P207:P209)</f>
        <v>0</v>
      </c>
      <c r="Q206" s="130"/>
      <c r="R206" s="131">
        <f>SUM(R207:R209)</f>
        <v>0</v>
      </c>
      <c r="S206" s="130"/>
      <c r="T206" s="132">
        <f>SUM(T207:T209)</f>
        <v>0</v>
      </c>
      <c r="AR206" s="125" t="s">
        <v>124</v>
      </c>
      <c r="AT206" s="133" t="s">
        <v>69</v>
      </c>
      <c r="AU206" s="133" t="s">
        <v>78</v>
      </c>
      <c r="AY206" s="125" t="s">
        <v>116</v>
      </c>
      <c r="BK206" s="134">
        <f>SUM(BK207:BK209)</f>
        <v>0</v>
      </c>
    </row>
    <row r="207" spans="1:65" s="2" customFormat="1" ht="21.75" customHeight="1">
      <c r="A207" s="29"/>
      <c r="B207" s="137"/>
      <c r="C207" s="138" t="s">
        <v>243</v>
      </c>
      <c r="D207" s="138" t="s">
        <v>119</v>
      </c>
      <c r="E207" s="139" t="s">
        <v>371</v>
      </c>
      <c r="F207" s="140" t="s">
        <v>372</v>
      </c>
      <c r="G207" s="141" t="s">
        <v>122</v>
      </c>
      <c r="H207" s="142">
        <v>19.53</v>
      </c>
      <c r="I207" s="143"/>
      <c r="J207" s="142">
        <f>ROUND(I207*H207,3)</f>
        <v>0</v>
      </c>
      <c r="K207" s="144"/>
      <c r="L207" s="30"/>
      <c r="M207" s="145" t="s">
        <v>1</v>
      </c>
      <c r="N207" s="146" t="s">
        <v>36</v>
      </c>
      <c r="O207" s="55"/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49" t="s">
        <v>146</v>
      </c>
      <c r="AT207" s="149" t="s">
        <v>119</v>
      </c>
      <c r="AU207" s="149" t="s">
        <v>124</v>
      </c>
      <c r="AY207" s="14" t="s">
        <v>116</v>
      </c>
      <c r="BE207" s="150">
        <f>IF(N207="základná",J207,0)</f>
        <v>0</v>
      </c>
      <c r="BF207" s="150">
        <f>IF(N207="znížená",J207,0)</f>
        <v>0</v>
      </c>
      <c r="BG207" s="150">
        <f>IF(N207="zákl. prenesená",J207,0)</f>
        <v>0</v>
      </c>
      <c r="BH207" s="150">
        <f>IF(N207="zníž. prenesená",J207,0)</f>
        <v>0</v>
      </c>
      <c r="BI207" s="150">
        <f>IF(N207="nulová",J207,0)</f>
        <v>0</v>
      </c>
      <c r="BJ207" s="14" t="s">
        <v>124</v>
      </c>
      <c r="BK207" s="151">
        <f>ROUND(I207*H207,3)</f>
        <v>0</v>
      </c>
      <c r="BL207" s="14" t="s">
        <v>146</v>
      </c>
      <c r="BM207" s="149" t="s">
        <v>373</v>
      </c>
    </row>
    <row r="208" spans="1:65" s="2" customFormat="1" ht="16.5" customHeight="1">
      <c r="A208" s="29"/>
      <c r="B208" s="137"/>
      <c r="C208" s="152" t="s">
        <v>374</v>
      </c>
      <c r="D208" s="152" t="s">
        <v>161</v>
      </c>
      <c r="E208" s="153" t="s">
        <v>375</v>
      </c>
      <c r="F208" s="154" t="s">
        <v>376</v>
      </c>
      <c r="G208" s="155" t="s">
        <v>122</v>
      </c>
      <c r="H208" s="156">
        <v>19.920000000000002</v>
      </c>
      <c r="I208" s="157"/>
      <c r="J208" s="156">
        <f>ROUND(I208*H208,3)</f>
        <v>0</v>
      </c>
      <c r="K208" s="158"/>
      <c r="L208" s="159"/>
      <c r="M208" s="160" t="s">
        <v>1</v>
      </c>
      <c r="N208" s="161" t="s">
        <v>36</v>
      </c>
      <c r="O208" s="55"/>
      <c r="P208" s="147">
        <f>O208*H208</f>
        <v>0</v>
      </c>
      <c r="Q208" s="147">
        <v>0</v>
      </c>
      <c r="R208" s="147">
        <f>Q208*H208</f>
        <v>0</v>
      </c>
      <c r="S208" s="147">
        <v>0</v>
      </c>
      <c r="T208" s="148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49" t="s">
        <v>176</v>
      </c>
      <c r="AT208" s="149" t="s">
        <v>161</v>
      </c>
      <c r="AU208" s="149" t="s">
        <v>124</v>
      </c>
      <c r="AY208" s="14" t="s">
        <v>116</v>
      </c>
      <c r="BE208" s="150">
        <f>IF(N208="základná",J208,0)</f>
        <v>0</v>
      </c>
      <c r="BF208" s="150">
        <f>IF(N208="znížená",J208,0)</f>
        <v>0</v>
      </c>
      <c r="BG208" s="150">
        <f>IF(N208="zákl. prenesená",J208,0)</f>
        <v>0</v>
      </c>
      <c r="BH208" s="150">
        <f>IF(N208="zníž. prenesená",J208,0)</f>
        <v>0</v>
      </c>
      <c r="BI208" s="150">
        <f>IF(N208="nulová",J208,0)</f>
        <v>0</v>
      </c>
      <c r="BJ208" s="14" t="s">
        <v>124</v>
      </c>
      <c r="BK208" s="151">
        <f>ROUND(I208*H208,3)</f>
        <v>0</v>
      </c>
      <c r="BL208" s="14" t="s">
        <v>146</v>
      </c>
      <c r="BM208" s="149" t="s">
        <v>377</v>
      </c>
    </row>
    <row r="209" spans="1:65" s="2" customFormat="1" ht="21.75" customHeight="1">
      <c r="A209" s="29"/>
      <c r="B209" s="137"/>
      <c r="C209" s="138" t="s">
        <v>248</v>
      </c>
      <c r="D209" s="138" t="s">
        <v>119</v>
      </c>
      <c r="E209" s="139" t="s">
        <v>378</v>
      </c>
      <c r="F209" s="140" t="s">
        <v>379</v>
      </c>
      <c r="G209" s="141" t="s">
        <v>300</v>
      </c>
      <c r="H209" s="143"/>
      <c r="I209" s="143"/>
      <c r="J209" s="142">
        <f>ROUND(I209*H209,3)</f>
        <v>0</v>
      </c>
      <c r="K209" s="144"/>
      <c r="L209" s="30"/>
      <c r="M209" s="145" t="s">
        <v>1</v>
      </c>
      <c r="N209" s="146" t="s">
        <v>36</v>
      </c>
      <c r="O209" s="55"/>
      <c r="P209" s="147">
        <f>O209*H209</f>
        <v>0</v>
      </c>
      <c r="Q209" s="147">
        <v>0</v>
      </c>
      <c r="R209" s="147">
        <f>Q209*H209</f>
        <v>0</v>
      </c>
      <c r="S209" s="147">
        <v>0</v>
      </c>
      <c r="T209" s="148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49" t="s">
        <v>146</v>
      </c>
      <c r="AT209" s="149" t="s">
        <v>119</v>
      </c>
      <c r="AU209" s="149" t="s">
        <v>124</v>
      </c>
      <c r="AY209" s="14" t="s">
        <v>116</v>
      </c>
      <c r="BE209" s="150">
        <f>IF(N209="základná",J209,0)</f>
        <v>0</v>
      </c>
      <c r="BF209" s="150">
        <f>IF(N209="znížená",J209,0)</f>
        <v>0</v>
      </c>
      <c r="BG209" s="150">
        <f>IF(N209="zákl. prenesená",J209,0)</f>
        <v>0</v>
      </c>
      <c r="BH209" s="150">
        <f>IF(N209="zníž. prenesená",J209,0)</f>
        <v>0</v>
      </c>
      <c r="BI209" s="150">
        <f>IF(N209="nulová",J209,0)</f>
        <v>0</v>
      </c>
      <c r="BJ209" s="14" t="s">
        <v>124</v>
      </c>
      <c r="BK209" s="151">
        <f>ROUND(I209*H209,3)</f>
        <v>0</v>
      </c>
      <c r="BL209" s="14" t="s">
        <v>146</v>
      </c>
      <c r="BM209" s="149" t="s">
        <v>380</v>
      </c>
    </row>
    <row r="210" spans="1:65" s="12" customFormat="1" ht="22.9" customHeight="1">
      <c r="B210" s="124"/>
      <c r="D210" s="125" t="s">
        <v>69</v>
      </c>
      <c r="E210" s="135" t="s">
        <v>381</v>
      </c>
      <c r="F210" s="135" t="s">
        <v>382</v>
      </c>
      <c r="I210" s="127"/>
      <c r="J210" s="136">
        <f>BK210</f>
        <v>0</v>
      </c>
      <c r="L210" s="124"/>
      <c r="M210" s="129"/>
      <c r="N210" s="130"/>
      <c r="O210" s="130"/>
      <c r="P210" s="131">
        <f>SUM(P211:P217)</f>
        <v>0</v>
      </c>
      <c r="Q210" s="130"/>
      <c r="R210" s="131">
        <f>SUM(R211:R217)</f>
        <v>0</v>
      </c>
      <c r="S210" s="130"/>
      <c r="T210" s="132">
        <f>SUM(T211:T217)</f>
        <v>0</v>
      </c>
      <c r="AR210" s="125" t="s">
        <v>124</v>
      </c>
      <c r="AT210" s="133" t="s">
        <v>69</v>
      </c>
      <c r="AU210" s="133" t="s">
        <v>78</v>
      </c>
      <c r="AY210" s="125" t="s">
        <v>116</v>
      </c>
      <c r="BK210" s="134">
        <f>SUM(BK211:BK217)</f>
        <v>0</v>
      </c>
    </row>
    <row r="211" spans="1:65" s="2" customFormat="1" ht="21.75" customHeight="1">
      <c r="A211" s="29"/>
      <c r="B211" s="137"/>
      <c r="C211" s="138" t="s">
        <v>383</v>
      </c>
      <c r="D211" s="138" t="s">
        <v>119</v>
      </c>
      <c r="E211" s="139" t="s">
        <v>384</v>
      </c>
      <c r="F211" s="140" t="s">
        <v>385</v>
      </c>
      <c r="G211" s="141" t="s">
        <v>122</v>
      </c>
      <c r="H211" s="142">
        <v>135.22499999999999</v>
      </c>
      <c r="I211" s="143"/>
      <c r="J211" s="142">
        <f t="shared" ref="J211:J217" si="30">ROUND(I211*H211,3)</f>
        <v>0</v>
      </c>
      <c r="K211" s="144"/>
      <c r="L211" s="30"/>
      <c r="M211" s="145" t="s">
        <v>1</v>
      </c>
      <c r="N211" s="146" t="s">
        <v>36</v>
      </c>
      <c r="O211" s="55"/>
      <c r="P211" s="147">
        <f t="shared" ref="P211:P217" si="31">O211*H211</f>
        <v>0</v>
      </c>
      <c r="Q211" s="147">
        <v>0</v>
      </c>
      <c r="R211" s="147">
        <f t="shared" ref="R211:R217" si="32">Q211*H211</f>
        <v>0</v>
      </c>
      <c r="S211" s="147">
        <v>0</v>
      </c>
      <c r="T211" s="148">
        <f t="shared" ref="T211:T217" si="3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49" t="s">
        <v>146</v>
      </c>
      <c r="AT211" s="149" t="s">
        <v>119</v>
      </c>
      <c r="AU211" s="149" t="s">
        <v>124</v>
      </c>
      <c r="AY211" s="14" t="s">
        <v>116</v>
      </c>
      <c r="BE211" s="150">
        <f t="shared" ref="BE211:BE217" si="34">IF(N211="základná",J211,0)</f>
        <v>0</v>
      </c>
      <c r="BF211" s="150">
        <f t="shared" ref="BF211:BF217" si="35">IF(N211="znížená",J211,0)</f>
        <v>0</v>
      </c>
      <c r="BG211" s="150">
        <f t="shared" ref="BG211:BG217" si="36">IF(N211="zákl. prenesená",J211,0)</f>
        <v>0</v>
      </c>
      <c r="BH211" s="150">
        <f t="shared" ref="BH211:BH217" si="37">IF(N211="zníž. prenesená",J211,0)</f>
        <v>0</v>
      </c>
      <c r="BI211" s="150">
        <f t="shared" ref="BI211:BI217" si="38">IF(N211="nulová",J211,0)</f>
        <v>0</v>
      </c>
      <c r="BJ211" s="14" t="s">
        <v>124</v>
      </c>
      <c r="BK211" s="151">
        <f t="shared" ref="BK211:BK217" si="39">ROUND(I211*H211,3)</f>
        <v>0</v>
      </c>
      <c r="BL211" s="14" t="s">
        <v>146</v>
      </c>
      <c r="BM211" s="149" t="s">
        <v>386</v>
      </c>
    </row>
    <row r="212" spans="1:65" s="2" customFormat="1" ht="16.5" customHeight="1">
      <c r="A212" s="29"/>
      <c r="B212" s="137"/>
      <c r="C212" s="138" t="s">
        <v>251</v>
      </c>
      <c r="D212" s="138" t="s">
        <v>119</v>
      </c>
      <c r="E212" s="139" t="s">
        <v>387</v>
      </c>
      <c r="F212" s="140" t="s">
        <v>388</v>
      </c>
      <c r="G212" s="141" t="s">
        <v>122</v>
      </c>
      <c r="H212" s="142">
        <v>12.32</v>
      </c>
      <c r="I212" s="143"/>
      <c r="J212" s="142">
        <f t="shared" si="30"/>
        <v>0</v>
      </c>
      <c r="K212" s="144"/>
      <c r="L212" s="30"/>
      <c r="M212" s="145" t="s">
        <v>1</v>
      </c>
      <c r="N212" s="146" t="s">
        <v>36</v>
      </c>
      <c r="O212" s="55"/>
      <c r="P212" s="147">
        <f t="shared" si="31"/>
        <v>0</v>
      </c>
      <c r="Q212" s="147">
        <v>0</v>
      </c>
      <c r="R212" s="147">
        <f t="shared" si="32"/>
        <v>0</v>
      </c>
      <c r="S212" s="147">
        <v>0</v>
      </c>
      <c r="T212" s="148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49" t="s">
        <v>146</v>
      </c>
      <c r="AT212" s="149" t="s">
        <v>119</v>
      </c>
      <c r="AU212" s="149" t="s">
        <v>124</v>
      </c>
      <c r="AY212" s="14" t="s">
        <v>116</v>
      </c>
      <c r="BE212" s="150">
        <f t="shared" si="34"/>
        <v>0</v>
      </c>
      <c r="BF212" s="150">
        <f t="shared" si="35"/>
        <v>0</v>
      </c>
      <c r="BG212" s="150">
        <f t="shared" si="36"/>
        <v>0</v>
      </c>
      <c r="BH212" s="150">
        <f t="shared" si="37"/>
        <v>0</v>
      </c>
      <c r="BI212" s="150">
        <f t="shared" si="38"/>
        <v>0</v>
      </c>
      <c r="BJ212" s="14" t="s">
        <v>124</v>
      </c>
      <c r="BK212" s="151">
        <f t="shared" si="39"/>
        <v>0</v>
      </c>
      <c r="BL212" s="14" t="s">
        <v>146</v>
      </c>
      <c r="BM212" s="149" t="s">
        <v>389</v>
      </c>
    </row>
    <row r="213" spans="1:65" s="2" customFormat="1" ht="21.75" customHeight="1">
      <c r="A213" s="29"/>
      <c r="B213" s="137"/>
      <c r="C213" s="152" t="s">
        <v>390</v>
      </c>
      <c r="D213" s="152" t="s">
        <v>161</v>
      </c>
      <c r="E213" s="153" t="s">
        <v>391</v>
      </c>
      <c r="F213" s="154" t="s">
        <v>392</v>
      </c>
      <c r="G213" s="155" t="s">
        <v>122</v>
      </c>
      <c r="H213" s="156">
        <v>14.78</v>
      </c>
      <c r="I213" s="157"/>
      <c r="J213" s="156">
        <f t="shared" si="30"/>
        <v>0</v>
      </c>
      <c r="K213" s="158"/>
      <c r="L213" s="159"/>
      <c r="M213" s="160" t="s">
        <v>1</v>
      </c>
      <c r="N213" s="161" t="s">
        <v>36</v>
      </c>
      <c r="O213" s="55"/>
      <c r="P213" s="147">
        <f t="shared" si="31"/>
        <v>0</v>
      </c>
      <c r="Q213" s="147">
        <v>0</v>
      </c>
      <c r="R213" s="147">
        <f t="shared" si="32"/>
        <v>0</v>
      </c>
      <c r="S213" s="147">
        <v>0</v>
      </c>
      <c r="T213" s="148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49" t="s">
        <v>176</v>
      </c>
      <c r="AT213" s="149" t="s">
        <v>161</v>
      </c>
      <c r="AU213" s="149" t="s">
        <v>124</v>
      </c>
      <c r="AY213" s="14" t="s">
        <v>116</v>
      </c>
      <c r="BE213" s="150">
        <f t="shared" si="34"/>
        <v>0</v>
      </c>
      <c r="BF213" s="150">
        <f t="shared" si="35"/>
        <v>0</v>
      </c>
      <c r="BG213" s="150">
        <f t="shared" si="36"/>
        <v>0</v>
      </c>
      <c r="BH213" s="150">
        <f t="shared" si="37"/>
        <v>0</v>
      </c>
      <c r="BI213" s="150">
        <f t="shared" si="38"/>
        <v>0</v>
      </c>
      <c r="BJ213" s="14" t="s">
        <v>124</v>
      </c>
      <c r="BK213" s="151">
        <f t="shared" si="39"/>
        <v>0</v>
      </c>
      <c r="BL213" s="14" t="s">
        <v>146</v>
      </c>
      <c r="BM213" s="149" t="s">
        <v>393</v>
      </c>
    </row>
    <row r="214" spans="1:65" s="2" customFormat="1" ht="21.75" customHeight="1">
      <c r="A214" s="29"/>
      <c r="B214" s="137"/>
      <c r="C214" s="138" t="s">
        <v>256</v>
      </c>
      <c r="D214" s="138" t="s">
        <v>119</v>
      </c>
      <c r="E214" s="139" t="s">
        <v>394</v>
      </c>
      <c r="F214" s="140" t="s">
        <v>395</v>
      </c>
      <c r="G214" s="141" t="s">
        <v>122</v>
      </c>
      <c r="H214" s="142">
        <v>12.32</v>
      </c>
      <c r="I214" s="143"/>
      <c r="J214" s="142">
        <f t="shared" si="30"/>
        <v>0</v>
      </c>
      <c r="K214" s="144"/>
      <c r="L214" s="30"/>
      <c r="M214" s="145" t="s">
        <v>1</v>
      </c>
      <c r="N214" s="146" t="s">
        <v>36</v>
      </c>
      <c r="O214" s="55"/>
      <c r="P214" s="147">
        <f t="shared" si="31"/>
        <v>0</v>
      </c>
      <c r="Q214" s="147">
        <v>0</v>
      </c>
      <c r="R214" s="147">
        <f t="shared" si="32"/>
        <v>0</v>
      </c>
      <c r="S214" s="147">
        <v>0</v>
      </c>
      <c r="T214" s="148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49" t="s">
        <v>146</v>
      </c>
      <c r="AT214" s="149" t="s">
        <v>119</v>
      </c>
      <c r="AU214" s="149" t="s">
        <v>124</v>
      </c>
      <c r="AY214" s="14" t="s">
        <v>116</v>
      </c>
      <c r="BE214" s="150">
        <f t="shared" si="34"/>
        <v>0</v>
      </c>
      <c r="BF214" s="150">
        <f t="shared" si="35"/>
        <v>0</v>
      </c>
      <c r="BG214" s="150">
        <f t="shared" si="36"/>
        <v>0</v>
      </c>
      <c r="BH214" s="150">
        <f t="shared" si="37"/>
        <v>0</v>
      </c>
      <c r="BI214" s="150">
        <f t="shared" si="38"/>
        <v>0</v>
      </c>
      <c r="BJ214" s="14" t="s">
        <v>124</v>
      </c>
      <c r="BK214" s="151">
        <f t="shared" si="39"/>
        <v>0</v>
      </c>
      <c r="BL214" s="14" t="s">
        <v>146</v>
      </c>
      <c r="BM214" s="149" t="s">
        <v>396</v>
      </c>
    </row>
    <row r="215" spans="1:65" s="2" customFormat="1" ht="21.75" customHeight="1">
      <c r="A215" s="29"/>
      <c r="B215" s="137"/>
      <c r="C215" s="138" t="s">
        <v>397</v>
      </c>
      <c r="D215" s="138" t="s">
        <v>119</v>
      </c>
      <c r="E215" s="139" t="s">
        <v>398</v>
      </c>
      <c r="F215" s="140" t="s">
        <v>399</v>
      </c>
      <c r="G215" s="141" t="s">
        <v>122</v>
      </c>
      <c r="H215" s="142">
        <v>12.32</v>
      </c>
      <c r="I215" s="143"/>
      <c r="J215" s="142">
        <f t="shared" si="30"/>
        <v>0</v>
      </c>
      <c r="K215" s="144"/>
      <c r="L215" s="30"/>
      <c r="M215" s="145" t="s">
        <v>1</v>
      </c>
      <c r="N215" s="146" t="s">
        <v>36</v>
      </c>
      <c r="O215" s="55"/>
      <c r="P215" s="147">
        <f t="shared" si="31"/>
        <v>0</v>
      </c>
      <c r="Q215" s="147">
        <v>0</v>
      </c>
      <c r="R215" s="147">
        <f t="shared" si="32"/>
        <v>0</v>
      </c>
      <c r="S215" s="147">
        <v>0</v>
      </c>
      <c r="T215" s="148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49" t="s">
        <v>146</v>
      </c>
      <c r="AT215" s="149" t="s">
        <v>119</v>
      </c>
      <c r="AU215" s="149" t="s">
        <v>124</v>
      </c>
      <c r="AY215" s="14" t="s">
        <v>116</v>
      </c>
      <c r="BE215" s="150">
        <f t="shared" si="34"/>
        <v>0</v>
      </c>
      <c r="BF215" s="150">
        <f t="shared" si="35"/>
        <v>0</v>
      </c>
      <c r="BG215" s="150">
        <f t="shared" si="36"/>
        <v>0</v>
      </c>
      <c r="BH215" s="150">
        <f t="shared" si="37"/>
        <v>0</v>
      </c>
      <c r="BI215" s="150">
        <f t="shared" si="38"/>
        <v>0</v>
      </c>
      <c r="BJ215" s="14" t="s">
        <v>124</v>
      </c>
      <c r="BK215" s="151">
        <f t="shared" si="39"/>
        <v>0</v>
      </c>
      <c r="BL215" s="14" t="s">
        <v>146</v>
      </c>
      <c r="BM215" s="149" t="s">
        <v>400</v>
      </c>
    </row>
    <row r="216" spans="1:65" s="2" customFormat="1" ht="21.75" customHeight="1">
      <c r="A216" s="29"/>
      <c r="B216" s="137"/>
      <c r="C216" s="138" t="s">
        <v>259</v>
      </c>
      <c r="D216" s="138" t="s">
        <v>119</v>
      </c>
      <c r="E216" s="139" t="s">
        <v>401</v>
      </c>
      <c r="F216" s="140" t="s">
        <v>402</v>
      </c>
      <c r="G216" s="141" t="s">
        <v>122</v>
      </c>
      <c r="H216" s="142">
        <v>12.32</v>
      </c>
      <c r="I216" s="143"/>
      <c r="J216" s="142">
        <f t="shared" si="30"/>
        <v>0</v>
      </c>
      <c r="K216" s="144"/>
      <c r="L216" s="30"/>
      <c r="M216" s="145" t="s">
        <v>1</v>
      </c>
      <c r="N216" s="146" t="s">
        <v>36</v>
      </c>
      <c r="O216" s="55"/>
      <c r="P216" s="147">
        <f t="shared" si="31"/>
        <v>0</v>
      </c>
      <c r="Q216" s="147">
        <v>0</v>
      </c>
      <c r="R216" s="147">
        <f t="shared" si="32"/>
        <v>0</v>
      </c>
      <c r="S216" s="147">
        <v>0</v>
      </c>
      <c r="T216" s="148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49" t="s">
        <v>146</v>
      </c>
      <c r="AT216" s="149" t="s">
        <v>119</v>
      </c>
      <c r="AU216" s="149" t="s">
        <v>124</v>
      </c>
      <c r="AY216" s="14" t="s">
        <v>116</v>
      </c>
      <c r="BE216" s="150">
        <f t="shared" si="34"/>
        <v>0</v>
      </c>
      <c r="BF216" s="150">
        <f t="shared" si="35"/>
        <v>0</v>
      </c>
      <c r="BG216" s="150">
        <f t="shared" si="36"/>
        <v>0</v>
      </c>
      <c r="BH216" s="150">
        <f t="shared" si="37"/>
        <v>0</v>
      </c>
      <c r="BI216" s="150">
        <f t="shared" si="38"/>
        <v>0</v>
      </c>
      <c r="BJ216" s="14" t="s">
        <v>124</v>
      </c>
      <c r="BK216" s="151">
        <f t="shared" si="39"/>
        <v>0</v>
      </c>
      <c r="BL216" s="14" t="s">
        <v>146</v>
      </c>
      <c r="BM216" s="149" t="s">
        <v>403</v>
      </c>
    </row>
    <row r="217" spans="1:65" s="2" customFormat="1" ht="21.75" customHeight="1">
      <c r="A217" s="29"/>
      <c r="B217" s="137"/>
      <c r="C217" s="138" t="s">
        <v>404</v>
      </c>
      <c r="D217" s="138" t="s">
        <v>119</v>
      </c>
      <c r="E217" s="139" t="s">
        <v>405</v>
      </c>
      <c r="F217" s="140" t="s">
        <v>406</v>
      </c>
      <c r="G217" s="141" t="s">
        <v>300</v>
      </c>
      <c r="H217" s="143"/>
      <c r="I217" s="143"/>
      <c r="J217" s="142">
        <f t="shared" si="30"/>
        <v>0</v>
      </c>
      <c r="K217" s="144"/>
      <c r="L217" s="30"/>
      <c r="M217" s="145" t="s">
        <v>1</v>
      </c>
      <c r="N217" s="146" t="s">
        <v>36</v>
      </c>
      <c r="O217" s="55"/>
      <c r="P217" s="147">
        <f t="shared" si="31"/>
        <v>0</v>
      </c>
      <c r="Q217" s="147">
        <v>0</v>
      </c>
      <c r="R217" s="147">
        <f t="shared" si="32"/>
        <v>0</v>
      </c>
      <c r="S217" s="147">
        <v>0</v>
      </c>
      <c r="T217" s="148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49" t="s">
        <v>146</v>
      </c>
      <c r="AT217" s="149" t="s">
        <v>119</v>
      </c>
      <c r="AU217" s="149" t="s">
        <v>124</v>
      </c>
      <c r="AY217" s="14" t="s">
        <v>116</v>
      </c>
      <c r="BE217" s="150">
        <f t="shared" si="34"/>
        <v>0</v>
      </c>
      <c r="BF217" s="150">
        <f t="shared" si="35"/>
        <v>0</v>
      </c>
      <c r="BG217" s="150">
        <f t="shared" si="36"/>
        <v>0</v>
      </c>
      <c r="BH217" s="150">
        <f t="shared" si="37"/>
        <v>0</v>
      </c>
      <c r="BI217" s="150">
        <f t="shared" si="38"/>
        <v>0</v>
      </c>
      <c r="BJ217" s="14" t="s">
        <v>124</v>
      </c>
      <c r="BK217" s="151">
        <f t="shared" si="39"/>
        <v>0</v>
      </c>
      <c r="BL217" s="14" t="s">
        <v>146</v>
      </c>
      <c r="BM217" s="149" t="s">
        <v>407</v>
      </c>
    </row>
    <row r="218" spans="1:65" s="12" customFormat="1" ht="22.9" customHeight="1">
      <c r="B218" s="124"/>
      <c r="D218" s="125" t="s">
        <v>69</v>
      </c>
      <c r="E218" s="135" t="s">
        <v>408</v>
      </c>
      <c r="F218" s="135" t="s">
        <v>409</v>
      </c>
      <c r="I218" s="127"/>
      <c r="J218" s="136">
        <f>BK218</f>
        <v>0</v>
      </c>
      <c r="L218" s="124"/>
      <c r="M218" s="129"/>
      <c r="N218" s="130"/>
      <c r="O218" s="130"/>
      <c r="P218" s="131">
        <f>SUM(P219:P223)</f>
        <v>0</v>
      </c>
      <c r="Q218" s="130"/>
      <c r="R218" s="131">
        <f>SUM(R219:R223)</f>
        <v>0</v>
      </c>
      <c r="S218" s="130"/>
      <c r="T218" s="132">
        <f>SUM(T219:T223)</f>
        <v>0</v>
      </c>
      <c r="AR218" s="125" t="s">
        <v>124</v>
      </c>
      <c r="AT218" s="133" t="s">
        <v>69</v>
      </c>
      <c r="AU218" s="133" t="s">
        <v>78</v>
      </c>
      <c r="AY218" s="125" t="s">
        <v>116</v>
      </c>
      <c r="BK218" s="134">
        <f>SUM(BK219:BK223)</f>
        <v>0</v>
      </c>
    </row>
    <row r="219" spans="1:65" s="2" customFormat="1" ht="33" customHeight="1">
      <c r="A219" s="29"/>
      <c r="B219" s="137"/>
      <c r="C219" s="138" t="s">
        <v>263</v>
      </c>
      <c r="D219" s="138" t="s">
        <v>119</v>
      </c>
      <c r="E219" s="139" t="s">
        <v>410</v>
      </c>
      <c r="F219" s="140" t="s">
        <v>411</v>
      </c>
      <c r="G219" s="141" t="s">
        <v>122</v>
      </c>
      <c r="H219" s="142">
        <v>135.22499999999999</v>
      </c>
      <c r="I219" s="143"/>
      <c r="J219" s="142">
        <f>ROUND(I219*H219,3)</f>
        <v>0</v>
      </c>
      <c r="K219" s="144"/>
      <c r="L219" s="30"/>
      <c r="M219" s="145" t="s">
        <v>1</v>
      </c>
      <c r="N219" s="146" t="s">
        <v>36</v>
      </c>
      <c r="O219" s="55"/>
      <c r="P219" s="147">
        <f>O219*H219</f>
        <v>0</v>
      </c>
      <c r="Q219" s="147">
        <v>0</v>
      </c>
      <c r="R219" s="147">
        <f>Q219*H219</f>
        <v>0</v>
      </c>
      <c r="S219" s="147">
        <v>0</v>
      </c>
      <c r="T219" s="148">
        <f>S219*H219</f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49" t="s">
        <v>146</v>
      </c>
      <c r="AT219" s="149" t="s">
        <v>119</v>
      </c>
      <c r="AU219" s="149" t="s">
        <v>124</v>
      </c>
      <c r="AY219" s="14" t="s">
        <v>116</v>
      </c>
      <c r="BE219" s="150">
        <f>IF(N219="základná",J219,0)</f>
        <v>0</v>
      </c>
      <c r="BF219" s="150">
        <f>IF(N219="znížená",J219,0)</f>
        <v>0</v>
      </c>
      <c r="BG219" s="150">
        <f>IF(N219="zákl. prenesená",J219,0)</f>
        <v>0</v>
      </c>
      <c r="BH219" s="150">
        <f>IF(N219="zníž. prenesená",J219,0)</f>
        <v>0</v>
      </c>
      <c r="BI219" s="150">
        <f>IF(N219="nulová",J219,0)</f>
        <v>0</v>
      </c>
      <c r="BJ219" s="14" t="s">
        <v>124</v>
      </c>
      <c r="BK219" s="151">
        <f>ROUND(I219*H219,3)</f>
        <v>0</v>
      </c>
      <c r="BL219" s="14" t="s">
        <v>146</v>
      </c>
      <c r="BM219" s="149" t="s">
        <v>412</v>
      </c>
    </row>
    <row r="220" spans="1:65" s="2" customFormat="1" ht="136.5">
      <c r="A220" s="29"/>
      <c r="B220" s="30"/>
      <c r="C220" s="29"/>
      <c r="D220" s="162" t="s">
        <v>413</v>
      </c>
      <c r="E220" s="29"/>
      <c r="F220" s="163" t="s">
        <v>414</v>
      </c>
      <c r="G220" s="29"/>
      <c r="H220" s="29"/>
      <c r="I220" s="164"/>
      <c r="J220" s="29"/>
      <c r="K220" s="29"/>
      <c r="L220" s="30"/>
      <c r="M220" s="165"/>
      <c r="N220" s="166"/>
      <c r="O220" s="55"/>
      <c r="P220" s="55"/>
      <c r="Q220" s="55"/>
      <c r="R220" s="55"/>
      <c r="S220" s="55"/>
      <c r="T220" s="56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T220" s="14" t="s">
        <v>413</v>
      </c>
      <c r="AU220" s="14" t="s">
        <v>124</v>
      </c>
    </row>
    <row r="221" spans="1:65" s="2" customFormat="1" ht="33" customHeight="1">
      <c r="A221" s="29"/>
      <c r="B221" s="137"/>
      <c r="C221" s="138" t="s">
        <v>415</v>
      </c>
      <c r="D221" s="138" t="s">
        <v>119</v>
      </c>
      <c r="E221" s="139" t="s">
        <v>416</v>
      </c>
      <c r="F221" s="140" t="s">
        <v>417</v>
      </c>
      <c r="G221" s="141" t="s">
        <v>122</v>
      </c>
      <c r="H221" s="142">
        <v>165.37</v>
      </c>
      <c r="I221" s="143"/>
      <c r="J221" s="142">
        <f>ROUND(I221*H221,3)</f>
        <v>0</v>
      </c>
      <c r="K221" s="144"/>
      <c r="L221" s="30"/>
      <c r="M221" s="145" t="s">
        <v>1</v>
      </c>
      <c r="N221" s="146" t="s">
        <v>36</v>
      </c>
      <c r="O221" s="55"/>
      <c r="P221" s="147">
        <f>O221*H221</f>
        <v>0</v>
      </c>
      <c r="Q221" s="147">
        <v>0</v>
      </c>
      <c r="R221" s="147">
        <f>Q221*H221</f>
        <v>0</v>
      </c>
      <c r="S221" s="147">
        <v>0</v>
      </c>
      <c r="T221" s="148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49" t="s">
        <v>146</v>
      </c>
      <c r="AT221" s="149" t="s">
        <v>119</v>
      </c>
      <c r="AU221" s="149" t="s">
        <v>124</v>
      </c>
      <c r="AY221" s="14" t="s">
        <v>116</v>
      </c>
      <c r="BE221" s="150">
        <f>IF(N221="základná",J221,0)</f>
        <v>0</v>
      </c>
      <c r="BF221" s="150">
        <f>IF(N221="znížená",J221,0)</f>
        <v>0</v>
      </c>
      <c r="BG221" s="150">
        <f>IF(N221="zákl. prenesená",J221,0)</f>
        <v>0</v>
      </c>
      <c r="BH221" s="150">
        <f>IF(N221="zníž. prenesená",J221,0)</f>
        <v>0</v>
      </c>
      <c r="BI221" s="150">
        <f>IF(N221="nulová",J221,0)</f>
        <v>0</v>
      </c>
      <c r="BJ221" s="14" t="s">
        <v>124</v>
      </c>
      <c r="BK221" s="151">
        <f>ROUND(I221*H221,3)</f>
        <v>0</v>
      </c>
      <c r="BL221" s="14" t="s">
        <v>146</v>
      </c>
      <c r="BM221" s="149" t="s">
        <v>418</v>
      </c>
    </row>
    <row r="222" spans="1:65" s="2" customFormat="1" ht="107.25">
      <c r="A222" s="29"/>
      <c r="B222" s="30"/>
      <c r="C222" s="29"/>
      <c r="D222" s="162" t="s">
        <v>413</v>
      </c>
      <c r="E222" s="29"/>
      <c r="F222" s="163" t="s">
        <v>419</v>
      </c>
      <c r="G222" s="29"/>
      <c r="H222" s="29"/>
      <c r="I222" s="164"/>
      <c r="J222" s="29"/>
      <c r="K222" s="29"/>
      <c r="L222" s="30"/>
      <c r="M222" s="165"/>
      <c r="N222" s="166"/>
      <c r="O222" s="55"/>
      <c r="P222" s="55"/>
      <c r="Q222" s="55"/>
      <c r="R222" s="55"/>
      <c r="S222" s="55"/>
      <c r="T222" s="56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T222" s="14" t="s">
        <v>413</v>
      </c>
      <c r="AU222" s="14" t="s">
        <v>124</v>
      </c>
    </row>
    <row r="223" spans="1:65" s="2" customFormat="1" ht="21.75" customHeight="1">
      <c r="A223" s="29"/>
      <c r="B223" s="137"/>
      <c r="C223" s="138" t="s">
        <v>266</v>
      </c>
      <c r="D223" s="138" t="s">
        <v>119</v>
      </c>
      <c r="E223" s="139" t="s">
        <v>420</v>
      </c>
      <c r="F223" s="140" t="s">
        <v>421</v>
      </c>
      <c r="G223" s="141" t="s">
        <v>300</v>
      </c>
      <c r="H223" s="143"/>
      <c r="I223" s="143"/>
      <c r="J223" s="142">
        <f>ROUND(I223*H223,3)</f>
        <v>0</v>
      </c>
      <c r="K223" s="144"/>
      <c r="L223" s="30"/>
      <c r="M223" s="145" t="s">
        <v>1</v>
      </c>
      <c r="N223" s="146" t="s">
        <v>36</v>
      </c>
      <c r="O223" s="55"/>
      <c r="P223" s="147">
        <f>O223*H223</f>
        <v>0</v>
      </c>
      <c r="Q223" s="147">
        <v>0</v>
      </c>
      <c r="R223" s="147">
        <f>Q223*H223</f>
        <v>0</v>
      </c>
      <c r="S223" s="147">
        <v>0</v>
      </c>
      <c r="T223" s="148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49" t="s">
        <v>146</v>
      </c>
      <c r="AT223" s="149" t="s">
        <v>119</v>
      </c>
      <c r="AU223" s="149" t="s">
        <v>124</v>
      </c>
      <c r="AY223" s="14" t="s">
        <v>116</v>
      </c>
      <c r="BE223" s="150">
        <f>IF(N223="základná",J223,0)</f>
        <v>0</v>
      </c>
      <c r="BF223" s="150">
        <f>IF(N223="znížená",J223,0)</f>
        <v>0</v>
      </c>
      <c r="BG223" s="150">
        <f>IF(N223="zákl. prenesená",J223,0)</f>
        <v>0</v>
      </c>
      <c r="BH223" s="150">
        <f>IF(N223="zníž. prenesená",J223,0)</f>
        <v>0</v>
      </c>
      <c r="BI223" s="150">
        <f>IF(N223="nulová",J223,0)</f>
        <v>0</v>
      </c>
      <c r="BJ223" s="14" t="s">
        <v>124</v>
      </c>
      <c r="BK223" s="151">
        <f>ROUND(I223*H223,3)</f>
        <v>0</v>
      </c>
      <c r="BL223" s="14" t="s">
        <v>146</v>
      </c>
      <c r="BM223" s="149" t="s">
        <v>422</v>
      </c>
    </row>
    <row r="224" spans="1:65" s="12" customFormat="1" ht="22.9" customHeight="1">
      <c r="B224" s="124"/>
      <c r="D224" s="125" t="s">
        <v>69</v>
      </c>
      <c r="E224" s="135" t="s">
        <v>423</v>
      </c>
      <c r="F224" s="135" t="s">
        <v>424</v>
      </c>
      <c r="I224" s="127"/>
      <c r="J224" s="136">
        <f>BK224</f>
        <v>0</v>
      </c>
      <c r="L224" s="124"/>
      <c r="M224" s="129"/>
      <c r="N224" s="130"/>
      <c r="O224" s="130"/>
      <c r="P224" s="131">
        <f>SUM(P225:P227)</f>
        <v>0</v>
      </c>
      <c r="Q224" s="130"/>
      <c r="R224" s="131">
        <f>SUM(R225:R227)</f>
        <v>0</v>
      </c>
      <c r="S224" s="130"/>
      <c r="T224" s="132">
        <f>SUM(T225:T227)</f>
        <v>0</v>
      </c>
      <c r="AR224" s="125" t="s">
        <v>124</v>
      </c>
      <c r="AT224" s="133" t="s">
        <v>69</v>
      </c>
      <c r="AU224" s="133" t="s">
        <v>78</v>
      </c>
      <c r="AY224" s="125" t="s">
        <v>116</v>
      </c>
      <c r="BK224" s="134">
        <f>SUM(BK225:BK227)</f>
        <v>0</v>
      </c>
    </row>
    <row r="225" spans="1:65" s="2" customFormat="1" ht="33" customHeight="1">
      <c r="A225" s="29"/>
      <c r="B225" s="137"/>
      <c r="C225" s="138" t="s">
        <v>425</v>
      </c>
      <c r="D225" s="138" t="s">
        <v>119</v>
      </c>
      <c r="E225" s="139" t="s">
        <v>426</v>
      </c>
      <c r="F225" s="140" t="s">
        <v>427</v>
      </c>
      <c r="G225" s="141" t="s">
        <v>122</v>
      </c>
      <c r="H225" s="142">
        <v>298.8</v>
      </c>
      <c r="I225" s="143"/>
      <c r="J225" s="142">
        <f>ROUND(I225*H225,3)</f>
        <v>0</v>
      </c>
      <c r="K225" s="144"/>
      <c r="L225" s="30"/>
      <c r="M225" s="145" t="s">
        <v>1</v>
      </c>
      <c r="N225" s="146" t="s">
        <v>36</v>
      </c>
      <c r="O225" s="55"/>
      <c r="P225" s="147">
        <f>O225*H225</f>
        <v>0</v>
      </c>
      <c r="Q225" s="147">
        <v>0</v>
      </c>
      <c r="R225" s="147">
        <f>Q225*H225</f>
        <v>0</v>
      </c>
      <c r="S225" s="147">
        <v>0</v>
      </c>
      <c r="T225" s="148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49" t="s">
        <v>146</v>
      </c>
      <c r="AT225" s="149" t="s">
        <v>119</v>
      </c>
      <c r="AU225" s="149" t="s">
        <v>124</v>
      </c>
      <c r="AY225" s="14" t="s">
        <v>116</v>
      </c>
      <c r="BE225" s="150">
        <f>IF(N225="základná",J225,0)</f>
        <v>0</v>
      </c>
      <c r="BF225" s="150">
        <f>IF(N225="znížená",J225,0)</f>
        <v>0</v>
      </c>
      <c r="BG225" s="150">
        <f>IF(N225="zákl. prenesená",J225,0)</f>
        <v>0</v>
      </c>
      <c r="BH225" s="150">
        <f>IF(N225="zníž. prenesená",J225,0)</f>
        <v>0</v>
      </c>
      <c r="BI225" s="150">
        <f>IF(N225="nulová",J225,0)</f>
        <v>0</v>
      </c>
      <c r="BJ225" s="14" t="s">
        <v>124</v>
      </c>
      <c r="BK225" s="151">
        <f>ROUND(I225*H225,3)</f>
        <v>0</v>
      </c>
      <c r="BL225" s="14" t="s">
        <v>146</v>
      </c>
      <c r="BM225" s="149" t="s">
        <v>428</v>
      </c>
    </row>
    <row r="226" spans="1:65" s="2" customFormat="1" ht="16.5" customHeight="1">
      <c r="A226" s="29"/>
      <c r="B226" s="137"/>
      <c r="C226" s="152" t="s">
        <v>270</v>
      </c>
      <c r="D226" s="152" t="s">
        <v>161</v>
      </c>
      <c r="E226" s="153" t="s">
        <v>429</v>
      </c>
      <c r="F226" s="154" t="s">
        <v>430</v>
      </c>
      <c r="G226" s="155" t="s">
        <v>122</v>
      </c>
      <c r="H226" s="156">
        <v>304.77600000000001</v>
      </c>
      <c r="I226" s="157"/>
      <c r="J226" s="156">
        <f>ROUND(I226*H226,3)</f>
        <v>0</v>
      </c>
      <c r="K226" s="158"/>
      <c r="L226" s="159"/>
      <c r="M226" s="160" t="s">
        <v>1</v>
      </c>
      <c r="N226" s="161" t="s">
        <v>36</v>
      </c>
      <c r="O226" s="55"/>
      <c r="P226" s="147">
        <f>O226*H226</f>
        <v>0</v>
      </c>
      <c r="Q226" s="147">
        <v>0</v>
      </c>
      <c r="R226" s="147">
        <f>Q226*H226</f>
        <v>0</v>
      </c>
      <c r="S226" s="147">
        <v>0</v>
      </c>
      <c r="T226" s="148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49" t="s">
        <v>176</v>
      </c>
      <c r="AT226" s="149" t="s">
        <v>161</v>
      </c>
      <c r="AU226" s="149" t="s">
        <v>124</v>
      </c>
      <c r="AY226" s="14" t="s">
        <v>116</v>
      </c>
      <c r="BE226" s="150">
        <f>IF(N226="základná",J226,0)</f>
        <v>0</v>
      </c>
      <c r="BF226" s="150">
        <f>IF(N226="znížená",J226,0)</f>
        <v>0</v>
      </c>
      <c r="BG226" s="150">
        <f>IF(N226="zákl. prenesená",J226,0)</f>
        <v>0</v>
      </c>
      <c r="BH226" s="150">
        <f>IF(N226="zníž. prenesená",J226,0)</f>
        <v>0</v>
      </c>
      <c r="BI226" s="150">
        <f>IF(N226="nulová",J226,0)</f>
        <v>0</v>
      </c>
      <c r="BJ226" s="14" t="s">
        <v>124</v>
      </c>
      <c r="BK226" s="151">
        <f>ROUND(I226*H226,3)</f>
        <v>0</v>
      </c>
      <c r="BL226" s="14" t="s">
        <v>146</v>
      </c>
      <c r="BM226" s="149" t="s">
        <v>431</v>
      </c>
    </row>
    <row r="227" spans="1:65" s="2" customFormat="1" ht="21.75" customHeight="1">
      <c r="A227" s="29"/>
      <c r="B227" s="137"/>
      <c r="C227" s="138" t="s">
        <v>432</v>
      </c>
      <c r="D227" s="138" t="s">
        <v>119</v>
      </c>
      <c r="E227" s="139" t="s">
        <v>433</v>
      </c>
      <c r="F227" s="140" t="s">
        <v>434</v>
      </c>
      <c r="G227" s="141" t="s">
        <v>300</v>
      </c>
      <c r="H227" s="143"/>
      <c r="I227" s="143"/>
      <c r="J227" s="142">
        <f>ROUND(I227*H227,3)</f>
        <v>0</v>
      </c>
      <c r="K227" s="144"/>
      <c r="L227" s="30"/>
      <c r="M227" s="145" t="s">
        <v>1</v>
      </c>
      <c r="N227" s="146" t="s">
        <v>36</v>
      </c>
      <c r="O227" s="55"/>
      <c r="P227" s="147">
        <f>O227*H227</f>
        <v>0</v>
      </c>
      <c r="Q227" s="147">
        <v>0</v>
      </c>
      <c r="R227" s="147">
        <f>Q227*H227</f>
        <v>0</v>
      </c>
      <c r="S227" s="147">
        <v>0</v>
      </c>
      <c r="T227" s="148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49" t="s">
        <v>146</v>
      </c>
      <c r="AT227" s="149" t="s">
        <v>119</v>
      </c>
      <c r="AU227" s="149" t="s">
        <v>124</v>
      </c>
      <c r="AY227" s="14" t="s">
        <v>116</v>
      </c>
      <c r="BE227" s="150">
        <f>IF(N227="základná",J227,0)</f>
        <v>0</v>
      </c>
      <c r="BF227" s="150">
        <f>IF(N227="znížená",J227,0)</f>
        <v>0</v>
      </c>
      <c r="BG227" s="150">
        <f>IF(N227="zákl. prenesená",J227,0)</f>
        <v>0</v>
      </c>
      <c r="BH227" s="150">
        <f>IF(N227="zníž. prenesená",J227,0)</f>
        <v>0</v>
      </c>
      <c r="BI227" s="150">
        <f>IF(N227="nulová",J227,0)</f>
        <v>0</v>
      </c>
      <c r="BJ227" s="14" t="s">
        <v>124</v>
      </c>
      <c r="BK227" s="151">
        <f>ROUND(I227*H227,3)</f>
        <v>0</v>
      </c>
      <c r="BL227" s="14" t="s">
        <v>146</v>
      </c>
      <c r="BM227" s="149" t="s">
        <v>435</v>
      </c>
    </row>
    <row r="228" spans="1:65" s="12" customFormat="1" ht="22.9" customHeight="1">
      <c r="B228" s="124"/>
      <c r="D228" s="125" t="s">
        <v>69</v>
      </c>
      <c r="E228" s="135" t="s">
        <v>436</v>
      </c>
      <c r="F228" s="135" t="s">
        <v>437</v>
      </c>
      <c r="I228" s="127"/>
      <c r="J228" s="136">
        <f>BK228</f>
        <v>0</v>
      </c>
      <c r="L228" s="124"/>
      <c r="M228" s="129"/>
      <c r="N228" s="130"/>
      <c r="O228" s="130"/>
      <c r="P228" s="131">
        <f>SUM(P229:P232)</f>
        <v>0</v>
      </c>
      <c r="Q228" s="130"/>
      <c r="R228" s="131">
        <f>SUM(R229:R232)</f>
        <v>0</v>
      </c>
      <c r="S228" s="130"/>
      <c r="T228" s="132">
        <f>SUM(T229:T232)</f>
        <v>0</v>
      </c>
      <c r="AR228" s="125" t="s">
        <v>124</v>
      </c>
      <c r="AT228" s="133" t="s">
        <v>69</v>
      </c>
      <c r="AU228" s="133" t="s">
        <v>78</v>
      </c>
      <c r="AY228" s="125" t="s">
        <v>116</v>
      </c>
      <c r="BK228" s="134">
        <f>SUM(BK229:BK232)</f>
        <v>0</v>
      </c>
    </row>
    <row r="229" spans="1:65" s="2" customFormat="1" ht="21.75" customHeight="1">
      <c r="A229" s="29"/>
      <c r="B229" s="137"/>
      <c r="C229" s="138" t="s">
        <v>273</v>
      </c>
      <c r="D229" s="138" t="s">
        <v>119</v>
      </c>
      <c r="E229" s="139" t="s">
        <v>438</v>
      </c>
      <c r="F229" s="140" t="s">
        <v>439</v>
      </c>
      <c r="G229" s="141" t="s">
        <v>122</v>
      </c>
      <c r="H229" s="142">
        <v>43.7</v>
      </c>
      <c r="I229" s="143"/>
      <c r="J229" s="142">
        <f>ROUND(I229*H229,3)</f>
        <v>0</v>
      </c>
      <c r="K229" s="144"/>
      <c r="L229" s="30"/>
      <c r="M229" s="145" t="s">
        <v>1</v>
      </c>
      <c r="N229" s="146" t="s">
        <v>36</v>
      </c>
      <c r="O229" s="55"/>
      <c r="P229" s="147">
        <f>O229*H229</f>
        <v>0</v>
      </c>
      <c r="Q229" s="147">
        <v>0</v>
      </c>
      <c r="R229" s="147">
        <f>Q229*H229</f>
        <v>0</v>
      </c>
      <c r="S229" s="147">
        <v>0</v>
      </c>
      <c r="T229" s="148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49" t="s">
        <v>146</v>
      </c>
      <c r="AT229" s="149" t="s">
        <v>119</v>
      </c>
      <c r="AU229" s="149" t="s">
        <v>124</v>
      </c>
      <c r="AY229" s="14" t="s">
        <v>116</v>
      </c>
      <c r="BE229" s="150">
        <f>IF(N229="základná",J229,0)</f>
        <v>0</v>
      </c>
      <c r="BF229" s="150">
        <f>IF(N229="znížená",J229,0)</f>
        <v>0</v>
      </c>
      <c r="BG229" s="150">
        <f>IF(N229="zákl. prenesená",J229,0)</f>
        <v>0</v>
      </c>
      <c r="BH229" s="150">
        <f>IF(N229="zníž. prenesená",J229,0)</f>
        <v>0</v>
      </c>
      <c r="BI229" s="150">
        <f>IF(N229="nulová",J229,0)</f>
        <v>0</v>
      </c>
      <c r="BJ229" s="14" t="s">
        <v>124</v>
      </c>
      <c r="BK229" s="151">
        <f>ROUND(I229*H229,3)</f>
        <v>0</v>
      </c>
      <c r="BL229" s="14" t="s">
        <v>146</v>
      </c>
      <c r="BM229" s="149" t="s">
        <v>440</v>
      </c>
    </row>
    <row r="230" spans="1:65" s="2" customFormat="1" ht="21.75" customHeight="1">
      <c r="A230" s="29"/>
      <c r="B230" s="137"/>
      <c r="C230" s="138" t="s">
        <v>441</v>
      </c>
      <c r="D230" s="138" t="s">
        <v>119</v>
      </c>
      <c r="E230" s="139" t="s">
        <v>442</v>
      </c>
      <c r="F230" s="140" t="s">
        <v>443</v>
      </c>
      <c r="G230" s="141" t="s">
        <v>122</v>
      </c>
      <c r="H230" s="142">
        <v>43.7</v>
      </c>
      <c r="I230" s="143"/>
      <c r="J230" s="142">
        <f>ROUND(I230*H230,3)</f>
        <v>0</v>
      </c>
      <c r="K230" s="144"/>
      <c r="L230" s="30"/>
      <c r="M230" s="145" t="s">
        <v>1</v>
      </c>
      <c r="N230" s="146" t="s">
        <v>36</v>
      </c>
      <c r="O230" s="55"/>
      <c r="P230" s="147">
        <f>O230*H230</f>
        <v>0</v>
      </c>
      <c r="Q230" s="147">
        <v>0</v>
      </c>
      <c r="R230" s="147">
        <f>Q230*H230</f>
        <v>0</v>
      </c>
      <c r="S230" s="147">
        <v>0</v>
      </c>
      <c r="T230" s="148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49" t="s">
        <v>146</v>
      </c>
      <c r="AT230" s="149" t="s">
        <v>119</v>
      </c>
      <c r="AU230" s="149" t="s">
        <v>124</v>
      </c>
      <c r="AY230" s="14" t="s">
        <v>116</v>
      </c>
      <c r="BE230" s="150">
        <f>IF(N230="základná",J230,0)</f>
        <v>0</v>
      </c>
      <c r="BF230" s="150">
        <f>IF(N230="znížená",J230,0)</f>
        <v>0</v>
      </c>
      <c r="BG230" s="150">
        <f>IF(N230="zákl. prenesená",J230,0)</f>
        <v>0</v>
      </c>
      <c r="BH230" s="150">
        <f>IF(N230="zníž. prenesená",J230,0)</f>
        <v>0</v>
      </c>
      <c r="BI230" s="150">
        <f>IF(N230="nulová",J230,0)</f>
        <v>0</v>
      </c>
      <c r="BJ230" s="14" t="s">
        <v>124</v>
      </c>
      <c r="BK230" s="151">
        <f>ROUND(I230*H230,3)</f>
        <v>0</v>
      </c>
      <c r="BL230" s="14" t="s">
        <v>146</v>
      </c>
      <c r="BM230" s="149" t="s">
        <v>444</v>
      </c>
    </row>
    <row r="231" spans="1:65" s="2" customFormat="1" ht="21.75" customHeight="1">
      <c r="A231" s="29"/>
      <c r="B231" s="137"/>
      <c r="C231" s="138" t="s">
        <v>277</v>
      </c>
      <c r="D231" s="138" t="s">
        <v>119</v>
      </c>
      <c r="E231" s="139" t="s">
        <v>445</v>
      </c>
      <c r="F231" s="140" t="s">
        <v>446</v>
      </c>
      <c r="G231" s="141" t="s">
        <v>122</v>
      </c>
      <c r="H231" s="142">
        <v>425.78</v>
      </c>
      <c r="I231" s="143"/>
      <c r="J231" s="142">
        <f>ROUND(I231*H231,3)</f>
        <v>0</v>
      </c>
      <c r="K231" s="144"/>
      <c r="L231" s="30"/>
      <c r="M231" s="145" t="s">
        <v>1</v>
      </c>
      <c r="N231" s="146" t="s">
        <v>36</v>
      </c>
      <c r="O231" s="55"/>
      <c r="P231" s="147">
        <f>O231*H231</f>
        <v>0</v>
      </c>
      <c r="Q231" s="147">
        <v>0</v>
      </c>
      <c r="R231" s="147">
        <f>Q231*H231</f>
        <v>0</v>
      </c>
      <c r="S231" s="147">
        <v>0</v>
      </c>
      <c r="T231" s="148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49" t="s">
        <v>146</v>
      </c>
      <c r="AT231" s="149" t="s">
        <v>119</v>
      </c>
      <c r="AU231" s="149" t="s">
        <v>124</v>
      </c>
      <c r="AY231" s="14" t="s">
        <v>116</v>
      </c>
      <c r="BE231" s="150">
        <f>IF(N231="základná",J231,0)</f>
        <v>0</v>
      </c>
      <c r="BF231" s="150">
        <f>IF(N231="znížená",J231,0)</f>
        <v>0</v>
      </c>
      <c r="BG231" s="150">
        <f>IF(N231="zákl. prenesená",J231,0)</f>
        <v>0</v>
      </c>
      <c r="BH231" s="150">
        <f>IF(N231="zníž. prenesená",J231,0)</f>
        <v>0</v>
      </c>
      <c r="BI231" s="150">
        <f>IF(N231="nulová",J231,0)</f>
        <v>0</v>
      </c>
      <c r="BJ231" s="14" t="s">
        <v>124</v>
      </c>
      <c r="BK231" s="151">
        <f>ROUND(I231*H231,3)</f>
        <v>0</v>
      </c>
      <c r="BL231" s="14" t="s">
        <v>146</v>
      </c>
      <c r="BM231" s="149" t="s">
        <v>447</v>
      </c>
    </row>
    <row r="232" spans="1:65" s="2" customFormat="1" ht="16.5" customHeight="1">
      <c r="A232" s="29"/>
      <c r="B232" s="137"/>
      <c r="C232" s="138" t="s">
        <v>448</v>
      </c>
      <c r="D232" s="138" t="s">
        <v>119</v>
      </c>
      <c r="E232" s="139" t="s">
        <v>449</v>
      </c>
      <c r="F232" s="140" t="s">
        <v>450</v>
      </c>
      <c r="G232" s="141" t="s">
        <v>122</v>
      </c>
      <c r="H232" s="142">
        <v>87.7</v>
      </c>
      <c r="I232" s="143"/>
      <c r="J232" s="142">
        <f>ROUND(I232*H232,3)</f>
        <v>0</v>
      </c>
      <c r="K232" s="144"/>
      <c r="L232" s="30"/>
      <c r="M232" s="145" t="s">
        <v>1</v>
      </c>
      <c r="N232" s="146" t="s">
        <v>36</v>
      </c>
      <c r="O232" s="55"/>
      <c r="P232" s="147">
        <f>O232*H232</f>
        <v>0</v>
      </c>
      <c r="Q232" s="147">
        <v>0</v>
      </c>
      <c r="R232" s="147">
        <f>Q232*H232</f>
        <v>0</v>
      </c>
      <c r="S232" s="147">
        <v>0</v>
      </c>
      <c r="T232" s="148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49" t="s">
        <v>146</v>
      </c>
      <c r="AT232" s="149" t="s">
        <v>119</v>
      </c>
      <c r="AU232" s="149" t="s">
        <v>124</v>
      </c>
      <c r="AY232" s="14" t="s">
        <v>116</v>
      </c>
      <c r="BE232" s="150">
        <f>IF(N232="základná",J232,0)</f>
        <v>0</v>
      </c>
      <c r="BF232" s="150">
        <f>IF(N232="znížená",J232,0)</f>
        <v>0</v>
      </c>
      <c r="BG232" s="150">
        <f>IF(N232="zákl. prenesená",J232,0)</f>
        <v>0</v>
      </c>
      <c r="BH232" s="150">
        <f>IF(N232="zníž. prenesená",J232,0)</f>
        <v>0</v>
      </c>
      <c r="BI232" s="150">
        <f>IF(N232="nulová",J232,0)</f>
        <v>0</v>
      </c>
      <c r="BJ232" s="14" t="s">
        <v>124</v>
      </c>
      <c r="BK232" s="151">
        <f>ROUND(I232*H232,3)</f>
        <v>0</v>
      </c>
      <c r="BL232" s="14" t="s">
        <v>146</v>
      </c>
      <c r="BM232" s="149" t="s">
        <v>451</v>
      </c>
    </row>
    <row r="233" spans="1:65" s="12" customFormat="1" ht="22.9" customHeight="1">
      <c r="B233" s="124"/>
      <c r="D233" s="125" t="s">
        <v>69</v>
      </c>
      <c r="E233" s="135" t="s">
        <v>452</v>
      </c>
      <c r="F233" s="135" t="s">
        <v>453</v>
      </c>
      <c r="I233" s="127"/>
      <c r="J233" s="136">
        <f>BK233</f>
        <v>0</v>
      </c>
      <c r="L233" s="124"/>
      <c r="M233" s="129"/>
      <c r="N233" s="130"/>
      <c r="O233" s="130"/>
      <c r="P233" s="131">
        <f>SUM(P234:P239)</f>
        <v>0</v>
      </c>
      <c r="Q233" s="130"/>
      <c r="R233" s="131">
        <f>SUM(R234:R239)</f>
        <v>0</v>
      </c>
      <c r="S233" s="130"/>
      <c r="T233" s="132">
        <f>SUM(T234:T239)</f>
        <v>0</v>
      </c>
      <c r="AR233" s="125" t="s">
        <v>124</v>
      </c>
      <c r="AT233" s="133" t="s">
        <v>69</v>
      </c>
      <c r="AU233" s="133" t="s">
        <v>78</v>
      </c>
      <c r="AY233" s="125" t="s">
        <v>116</v>
      </c>
      <c r="BK233" s="134">
        <f>SUM(BK234:BK239)</f>
        <v>0</v>
      </c>
    </row>
    <row r="234" spans="1:65" s="2" customFormat="1" ht="21.75" customHeight="1">
      <c r="A234" s="29"/>
      <c r="B234" s="137"/>
      <c r="C234" s="138" t="s">
        <v>282</v>
      </c>
      <c r="D234" s="138" t="s">
        <v>119</v>
      </c>
      <c r="E234" s="139" t="s">
        <v>454</v>
      </c>
      <c r="F234" s="140" t="s">
        <v>455</v>
      </c>
      <c r="G234" s="141" t="s">
        <v>122</v>
      </c>
      <c r="H234" s="142">
        <v>1110.06</v>
      </c>
      <c r="I234" s="143"/>
      <c r="J234" s="142">
        <f t="shared" ref="J234:J239" si="40">ROUND(I234*H234,3)</f>
        <v>0</v>
      </c>
      <c r="K234" s="144"/>
      <c r="L234" s="30"/>
      <c r="M234" s="145" t="s">
        <v>1</v>
      </c>
      <c r="N234" s="146" t="s">
        <v>36</v>
      </c>
      <c r="O234" s="55"/>
      <c r="P234" s="147">
        <f t="shared" ref="P234:P239" si="41">O234*H234</f>
        <v>0</v>
      </c>
      <c r="Q234" s="147">
        <v>0</v>
      </c>
      <c r="R234" s="147">
        <f t="shared" ref="R234:R239" si="42">Q234*H234</f>
        <v>0</v>
      </c>
      <c r="S234" s="147">
        <v>0</v>
      </c>
      <c r="T234" s="148">
        <f t="shared" ref="T234:T239" si="43"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49" t="s">
        <v>146</v>
      </c>
      <c r="AT234" s="149" t="s">
        <v>119</v>
      </c>
      <c r="AU234" s="149" t="s">
        <v>124</v>
      </c>
      <c r="AY234" s="14" t="s">
        <v>116</v>
      </c>
      <c r="BE234" s="150">
        <f t="shared" ref="BE234:BE239" si="44">IF(N234="základná",J234,0)</f>
        <v>0</v>
      </c>
      <c r="BF234" s="150">
        <f t="shared" ref="BF234:BF239" si="45">IF(N234="znížená",J234,0)</f>
        <v>0</v>
      </c>
      <c r="BG234" s="150">
        <f t="shared" ref="BG234:BG239" si="46">IF(N234="zákl. prenesená",J234,0)</f>
        <v>0</v>
      </c>
      <c r="BH234" s="150">
        <f t="shared" ref="BH234:BH239" si="47">IF(N234="zníž. prenesená",J234,0)</f>
        <v>0</v>
      </c>
      <c r="BI234" s="150">
        <f t="shared" ref="BI234:BI239" si="48">IF(N234="nulová",J234,0)</f>
        <v>0</v>
      </c>
      <c r="BJ234" s="14" t="s">
        <v>124</v>
      </c>
      <c r="BK234" s="151">
        <f t="shared" ref="BK234:BK239" si="49">ROUND(I234*H234,3)</f>
        <v>0</v>
      </c>
      <c r="BL234" s="14" t="s">
        <v>146</v>
      </c>
      <c r="BM234" s="149" t="s">
        <v>456</v>
      </c>
    </row>
    <row r="235" spans="1:65" s="2" customFormat="1" ht="21.75" customHeight="1">
      <c r="A235" s="29"/>
      <c r="B235" s="137"/>
      <c r="C235" s="138" t="s">
        <v>457</v>
      </c>
      <c r="D235" s="138" t="s">
        <v>119</v>
      </c>
      <c r="E235" s="139" t="s">
        <v>458</v>
      </c>
      <c r="F235" s="140" t="s">
        <v>459</v>
      </c>
      <c r="G235" s="141" t="s">
        <v>122</v>
      </c>
      <c r="H235" s="142">
        <v>1110.06</v>
      </c>
      <c r="I235" s="143"/>
      <c r="J235" s="142">
        <f t="shared" si="40"/>
        <v>0</v>
      </c>
      <c r="K235" s="144"/>
      <c r="L235" s="30"/>
      <c r="M235" s="145" t="s">
        <v>1</v>
      </c>
      <c r="N235" s="146" t="s">
        <v>36</v>
      </c>
      <c r="O235" s="55"/>
      <c r="P235" s="147">
        <f t="shared" si="41"/>
        <v>0</v>
      </c>
      <c r="Q235" s="147">
        <v>0</v>
      </c>
      <c r="R235" s="147">
        <f t="shared" si="42"/>
        <v>0</v>
      </c>
      <c r="S235" s="147">
        <v>0</v>
      </c>
      <c r="T235" s="148">
        <f t="shared" si="4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49" t="s">
        <v>146</v>
      </c>
      <c r="AT235" s="149" t="s">
        <v>119</v>
      </c>
      <c r="AU235" s="149" t="s">
        <v>124</v>
      </c>
      <c r="AY235" s="14" t="s">
        <v>116</v>
      </c>
      <c r="BE235" s="150">
        <f t="shared" si="44"/>
        <v>0</v>
      </c>
      <c r="BF235" s="150">
        <f t="shared" si="45"/>
        <v>0</v>
      </c>
      <c r="BG235" s="150">
        <f t="shared" si="46"/>
        <v>0</v>
      </c>
      <c r="BH235" s="150">
        <f t="shared" si="47"/>
        <v>0</v>
      </c>
      <c r="BI235" s="150">
        <f t="shared" si="48"/>
        <v>0</v>
      </c>
      <c r="BJ235" s="14" t="s">
        <v>124</v>
      </c>
      <c r="BK235" s="151">
        <f t="shared" si="49"/>
        <v>0</v>
      </c>
      <c r="BL235" s="14" t="s">
        <v>146</v>
      </c>
      <c r="BM235" s="149" t="s">
        <v>460</v>
      </c>
    </row>
    <row r="236" spans="1:65" s="2" customFormat="1" ht="21.75" customHeight="1">
      <c r="A236" s="29"/>
      <c r="B236" s="137"/>
      <c r="C236" s="138" t="s">
        <v>290</v>
      </c>
      <c r="D236" s="138" t="s">
        <v>119</v>
      </c>
      <c r="E236" s="139" t="s">
        <v>461</v>
      </c>
      <c r="F236" s="140" t="s">
        <v>462</v>
      </c>
      <c r="G236" s="141" t="s">
        <v>122</v>
      </c>
      <c r="H236" s="142">
        <v>1110.06</v>
      </c>
      <c r="I236" s="143"/>
      <c r="J236" s="142">
        <f t="shared" si="40"/>
        <v>0</v>
      </c>
      <c r="K236" s="144"/>
      <c r="L236" s="30"/>
      <c r="M236" s="145" t="s">
        <v>1</v>
      </c>
      <c r="N236" s="146" t="s">
        <v>36</v>
      </c>
      <c r="O236" s="55"/>
      <c r="P236" s="147">
        <f t="shared" si="41"/>
        <v>0</v>
      </c>
      <c r="Q236" s="147">
        <v>0</v>
      </c>
      <c r="R236" s="147">
        <f t="shared" si="42"/>
        <v>0</v>
      </c>
      <c r="S236" s="147">
        <v>0</v>
      </c>
      <c r="T236" s="148">
        <f t="shared" si="4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49" t="s">
        <v>146</v>
      </c>
      <c r="AT236" s="149" t="s">
        <v>119</v>
      </c>
      <c r="AU236" s="149" t="s">
        <v>124</v>
      </c>
      <c r="AY236" s="14" t="s">
        <v>116</v>
      </c>
      <c r="BE236" s="150">
        <f t="shared" si="44"/>
        <v>0</v>
      </c>
      <c r="BF236" s="150">
        <f t="shared" si="45"/>
        <v>0</v>
      </c>
      <c r="BG236" s="150">
        <f t="shared" si="46"/>
        <v>0</v>
      </c>
      <c r="BH236" s="150">
        <f t="shared" si="47"/>
        <v>0</v>
      </c>
      <c r="BI236" s="150">
        <f t="shared" si="48"/>
        <v>0</v>
      </c>
      <c r="BJ236" s="14" t="s">
        <v>124</v>
      </c>
      <c r="BK236" s="151">
        <f t="shared" si="49"/>
        <v>0</v>
      </c>
      <c r="BL236" s="14" t="s">
        <v>146</v>
      </c>
      <c r="BM236" s="149" t="s">
        <v>463</v>
      </c>
    </row>
    <row r="237" spans="1:65" s="2" customFormat="1" ht="21.75" customHeight="1">
      <c r="A237" s="29"/>
      <c r="B237" s="137"/>
      <c r="C237" s="138" t="s">
        <v>464</v>
      </c>
      <c r="D237" s="138" t="s">
        <v>119</v>
      </c>
      <c r="E237" s="139" t="s">
        <v>465</v>
      </c>
      <c r="F237" s="140" t="s">
        <v>466</v>
      </c>
      <c r="G237" s="141" t="s">
        <v>122</v>
      </c>
      <c r="H237" s="142">
        <v>490.42</v>
      </c>
      <c r="I237" s="143"/>
      <c r="J237" s="142">
        <f t="shared" si="40"/>
        <v>0</v>
      </c>
      <c r="K237" s="144"/>
      <c r="L237" s="30"/>
      <c r="M237" s="145" t="s">
        <v>1</v>
      </c>
      <c r="N237" s="146" t="s">
        <v>36</v>
      </c>
      <c r="O237" s="55"/>
      <c r="P237" s="147">
        <f t="shared" si="41"/>
        <v>0</v>
      </c>
      <c r="Q237" s="147">
        <v>0</v>
      </c>
      <c r="R237" s="147">
        <f t="shared" si="42"/>
        <v>0</v>
      </c>
      <c r="S237" s="147">
        <v>0</v>
      </c>
      <c r="T237" s="148">
        <f t="shared" si="4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49" t="s">
        <v>146</v>
      </c>
      <c r="AT237" s="149" t="s">
        <v>119</v>
      </c>
      <c r="AU237" s="149" t="s">
        <v>124</v>
      </c>
      <c r="AY237" s="14" t="s">
        <v>116</v>
      </c>
      <c r="BE237" s="150">
        <f t="shared" si="44"/>
        <v>0</v>
      </c>
      <c r="BF237" s="150">
        <f t="shared" si="45"/>
        <v>0</v>
      </c>
      <c r="BG237" s="150">
        <f t="shared" si="46"/>
        <v>0</v>
      </c>
      <c r="BH237" s="150">
        <f t="shared" si="47"/>
        <v>0</v>
      </c>
      <c r="BI237" s="150">
        <f t="shared" si="48"/>
        <v>0</v>
      </c>
      <c r="BJ237" s="14" t="s">
        <v>124</v>
      </c>
      <c r="BK237" s="151">
        <f t="shared" si="49"/>
        <v>0</v>
      </c>
      <c r="BL237" s="14" t="s">
        <v>146</v>
      </c>
      <c r="BM237" s="149" t="s">
        <v>467</v>
      </c>
    </row>
    <row r="238" spans="1:65" s="2" customFormat="1" ht="33" customHeight="1">
      <c r="A238" s="29"/>
      <c r="B238" s="137"/>
      <c r="C238" s="138" t="s">
        <v>293</v>
      </c>
      <c r="D238" s="138" t="s">
        <v>119</v>
      </c>
      <c r="E238" s="139" t="s">
        <v>468</v>
      </c>
      <c r="F238" s="140" t="s">
        <v>469</v>
      </c>
      <c r="G238" s="141" t="s">
        <v>122</v>
      </c>
      <c r="H238" s="142">
        <v>619.64</v>
      </c>
      <c r="I238" s="143"/>
      <c r="J238" s="142">
        <f t="shared" si="40"/>
        <v>0</v>
      </c>
      <c r="K238" s="144"/>
      <c r="L238" s="30"/>
      <c r="M238" s="145" t="s">
        <v>1</v>
      </c>
      <c r="N238" s="146" t="s">
        <v>36</v>
      </c>
      <c r="O238" s="55"/>
      <c r="P238" s="147">
        <f t="shared" si="41"/>
        <v>0</v>
      </c>
      <c r="Q238" s="147">
        <v>0</v>
      </c>
      <c r="R238" s="147">
        <f t="shared" si="42"/>
        <v>0</v>
      </c>
      <c r="S238" s="147">
        <v>0</v>
      </c>
      <c r="T238" s="148">
        <f t="shared" si="4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49" t="s">
        <v>146</v>
      </c>
      <c r="AT238" s="149" t="s">
        <v>119</v>
      </c>
      <c r="AU238" s="149" t="s">
        <v>124</v>
      </c>
      <c r="AY238" s="14" t="s">
        <v>116</v>
      </c>
      <c r="BE238" s="150">
        <f t="shared" si="44"/>
        <v>0</v>
      </c>
      <c r="BF238" s="150">
        <f t="shared" si="45"/>
        <v>0</v>
      </c>
      <c r="BG238" s="150">
        <f t="shared" si="46"/>
        <v>0</v>
      </c>
      <c r="BH238" s="150">
        <f t="shared" si="47"/>
        <v>0</v>
      </c>
      <c r="BI238" s="150">
        <f t="shared" si="48"/>
        <v>0</v>
      </c>
      <c r="BJ238" s="14" t="s">
        <v>124</v>
      </c>
      <c r="BK238" s="151">
        <f t="shared" si="49"/>
        <v>0</v>
      </c>
      <c r="BL238" s="14" t="s">
        <v>146</v>
      </c>
      <c r="BM238" s="149" t="s">
        <v>470</v>
      </c>
    </row>
    <row r="239" spans="1:65" s="2" customFormat="1" ht="33" customHeight="1">
      <c r="A239" s="29"/>
      <c r="B239" s="137"/>
      <c r="C239" s="138" t="s">
        <v>471</v>
      </c>
      <c r="D239" s="138" t="s">
        <v>119</v>
      </c>
      <c r="E239" s="139" t="s">
        <v>472</v>
      </c>
      <c r="F239" s="140" t="s">
        <v>473</v>
      </c>
      <c r="G239" s="141" t="s">
        <v>122</v>
      </c>
      <c r="H239" s="142">
        <v>490.42</v>
      </c>
      <c r="I239" s="143"/>
      <c r="J239" s="142">
        <f t="shared" si="40"/>
        <v>0</v>
      </c>
      <c r="K239" s="144"/>
      <c r="L239" s="30"/>
      <c r="M239" s="167" t="s">
        <v>1</v>
      </c>
      <c r="N239" s="168" t="s">
        <v>36</v>
      </c>
      <c r="O239" s="169"/>
      <c r="P239" s="170">
        <f t="shared" si="41"/>
        <v>0</v>
      </c>
      <c r="Q239" s="170">
        <v>0</v>
      </c>
      <c r="R239" s="170">
        <f t="shared" si="42"/>
        <v>0</v>
      </c>
      <c r="S239" s="170">
        <v>0</v>
      </c>
      <c r="T239" s="171">
        <f t="shared" si="4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49" t="s">
        <v>146</v>
      </c>
      <c r="AT239" s="149" t="s">
        <v>119</v>
      </c>
      <c r="AU239" s="149" t="s">
        <v>124</v>
      </c>
      <c r="AY239" s="14" t="s">
        <v>116</v>
      </c>
      <c r="BE239" s="150">
        <f t="shared" si="44"/>
        <v>0</v>
      </c>
      <c r="BF239" s="150">
        <f t="shared" si="45"/>
        <v>0</v>
      </c>
      <c r="BG239" s="150">
        <f t="shared" si="46"/>
        <v>0</v>
      </c>
      <c r="BH239" s="150">
        <f t="shared" si="47"/>
        <v>0</v>
      </c>
      <c r="BI239" s="150">
        <f t="shared" si="48"/>
        <v>0</v>
      </c>
      <c r="BJ239" s="14" t="s">
        <v>124</v>
      </c>
      <c r="BK239" s="151">
        <f t="shared" si="49"/>
        <v>0</v>
      </c>
      <c r="BL239" s="14" t="s">
        <v>146</v>
      </c>
      <c r="BM239" s="149" t="s">
        <v>474</v>
      </c>
    </row>
    <row r="240" spans="1:65" s="2" customFormat="1" ht="6.95" customHeight="1">
      <c r="A240" s="29"/>
      <c r="B240" s="44"/>
      <c r="C240" s="45"/>
      <c r="D240" s="45"/>
      <c r="E240" s="45"/>
      <c r="F240" s="45"/>
      <c r="G240" s="45"/>
      <c r="H240" s="45"/>
      <c r="I240" s="45"/>
      <c r="J240" s="45"/>
      <c r="K240" s="45"/>
      <c r="L240" s="30"/>
      <c r="M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</row>
  </sheetData>
  <autoFilter ref="C129:K239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Stavebné riešenie</vt:lpstr>
      <vt:lpstr>'Rekapitulácia stavby'!Názvy_tlače</vt:lpstr>
      <vt:lpstr>'SO 01 - Stavebné riešenie'!Názvy_tlače</vt:lpstr>
      <vt:lpstr>'Rekapitulácia stavby'!Oblasť_tlače</vt:lpstr>
      <vt:lpstr>'SO 01 - Stavebné riešenie'!Oblasť_tlače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Škerenčák, Vladimír</dc:creator>
  <cp:lastModifiedBy>Droppová, Alena</cp:lastModifiedBy>
  <dcterms:created xsi:type="dcterms:W3CDTF">2021-05-05T05:43:57Z</dcterms:created>
  <dcterms:modified xsi:type="dcterms:W3CDTF">2021-05-12T05:50:20Z</dcterms:modified>
</cp:coreProperties>
</file>