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na.droppova\Desktop\dažďové zvody\"/>
    </mc:Choice>
  </mc:AlternateContent>
  <bookViews>
    <workbookView xWindow="0" yWindow="0" windowWidth="28800" windowHeight="12300"/>
  </bookViews>
  <sheets>
    <sheet name="Rekapitulácia stavby" sheetId="1" r:id="rId1"/>
    <sheet name="SO 03 - Klampiarske práce..." sheetId="4" r:id="rId2"/>
    <sheet name="SO 04 - Klampiarske práce..." sheetId="5" r:id="rId3"/>
    <sheet name="SO 05 - Klampiarske práce..." sheetId="6" r:id="rId4"/>
  </sheets>
  <definedNames>
    <definedName name="_xlnm._FilterDatabase" localSheetId="1" hidden="1">'SO 03 - Klampiarske práce...'!$C$116:$K$129</definedName>
    <definedName name="_xlnm._FilterDatabase" localSheetId="2" hidden="1">'SO 04 - Klampiarske práce...'!$C$116:$K$129</definedName>
    <definedName name="_xlnm._FilterDatabase" localSheetId="3" hidden="1">'SO 05 - Klampiarske práce...'!$C$116:$K$129</definedName>
    <definedName name="_xlnm.Print_Titles" localSheetId="0">'Rekapitulácia stavby'!$92:$92</definedName>
    <definedName name="_xlnm.Print_Titles" localSheetId="1">'SO 03 - Klampiarske práce...'!$116:$116</definedName>
    <definedName name="_xlnm.Print_Titles" localSheetId="2">'SO 04 - Klampiarske práce...'!$116:$116</definedName>
    <definedName name="_xlnm.Print_Titles" localSheetId="3">'SO 05 - Klampiarske práce...'!$116:$116</definedName>
    <definedName name="_xlnm.Print_Area" localSheetId="0">'Rekapitulácia stavby'!$D$4:$AO$76,'Rekapitulácia stavby'!$C$82:$AQ$98</definedName>
    <definedName name="_xlnm.Print_Area" localSheetId="1">'SO 03 - Klampiarske práce...'!$C$4:$J$76,'SO 03 - Klampiarske práce...'!$C$82:$J$98,'SO 03 - Klampiarske práce...'!$C$104:$J$129</definedName>
    <definedName name="_xlnm.Print_Area" localSheetId="2">'SO 04 - Klampiarske práce...'!$C$4:$J$76,'SO 04 - Klampiarske práce...'!$C$82:$J$98,'SO 04 - Klampiarske práce...'!$C$104:$J$129</definedName>
    <definedName name="_xlnm.Print_Area" localSheetId="3">'SO 05 - Klampiarske práce...'!$C$4:$J$76,'SO 05 - Klampiarske práce...'!$C$82:$J$98,'SO 05 - Klampiarske práce...'!$C$104:$J$129</definedName>
  </definedNames>
  <calcPr calcId="162913"/>
</workbook>
</file>

<file path=xl/calcChain.xml><?xml version="1.0" encoding="utf-8"?>
<calcChain xmlns="http://schemas.openxmlformats.org/spreadsheetml/2006/main">
  <c r="J37" i="6" l="1"/>
  <c r="J36" i="6"/>
  <c r="AY97" i="1"/>
  <c r="J35" i="6"/>
  <c r="AX97" i="1" s="1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BI120" i="6"/>
  <c r="BH120" i="6"/>
  <c r="BG120" i="6"/>
  <c r="BE120" i="6"/>
  <c r="T120" i="6"/>
  <c r="R120" i="6"/>
  <c r="P120" i="6"/>
  <c r="BI119" i="6"/>
  <c r="BH119" i="6"/>
  <c r="BG119" i="6"/>
  <c r="BE119" i="6"/>
  <c r="T119" i="6"/>
  <c r="R119" i="6"/>
  <c r="P119" i="6"/>
  <c r="F111" i="6"/>
  <c r="E109" i="6"/>
  <c r="F89" i="6"/>
  <c r="E87" i="6"/>
  <c r="J24" i="6"/>
  <c r="E24" i="6"/>
  <c r="J92" i="6" s="1"/>
  <c r="J23" i="6"/>
  <c r="J21" i="6"/>
  <c r="E21" i="6"/>
  <c r="J91" i="6" s="1"/>
  <c r="J20" i="6"/>
  <c r="J18" i="6"/>
  <c r="E18" i="6"/>
  <c r="F114" i="6" s="1"/>
  <c r="J17" i="6"/>
  <c r="J15" i="6"/>
  <c r="E15" i="6"/>
  <c r="F91" i="6" s="1"/>
  <c r="J14" i="6"/>
  <c r="J111" i="6"/>
  <c r="E7" i="6"/>
  <c r="E107" i="6"/>
  <c r="J37" i="5"/>
  <c r="J36" i="5"/>
  <c r="AY96" i="1" s="1"/>
  <c r="J35" i="5"/>
  <c r="AX96" i="1" s="1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BI121" i="5"/>
  <c r="BH121" i="5"/>
  <c r="BG121" i="5"/>
  <c r="BE121" i="5"/>
  <c r="T121" i="5"/>
  <c r="R121" i="5"/>
  <c r="P121" i="5"/>
  <c r="BI120" i="5"/>
  <c r="BH120" i="5"/>
  <c r="BG120" i="5"/>
  <c r="BE120" i="5"/>
  <c r="T120" i="5"/>
  <c r="R120" i="5"/>
  <c r="P120" i="5"/>
  <c r="BI119" i="5"/>
  <c r="BH119" i="5"/>
  <c r="BG119" i="5"/>
  <c r="BE119" i="5"/>
  <c r="T119" i="5"/>
  <c r="R119" i="5"/>
  <c r="P119" i="5"/>
  <c r="F111" i="5"/>
  <c r="E109" i="5"/>
  <c r="F89" i="5"/>
  <c r="E87" i="5"/>
  <c r="J24" i="5"/>
  <c r="E24" i="5"/>
  <c r="J114" i="5" s="1"/>
  <c r="J23" i="5"/>
  <c r="J21" i="5"/>
  <c r="E21" i="5"/>
  <c r="J91" i="5" s="1"/>
  <c r="J20" i="5"/>
  <c r="J18" i="5"/>
  <c r="E18" i="5"/>
  <c r="F114" i="5" s="1"/>
  <c r="J17" i="5"/>
  <c r="J15" i="5"/>
  <c r="E15" i="5"/>
  <c r="F113" i="5" s="1"/>
  <c r="J14" i="5"/>
  <c r="J89" i="5"/>
  <c r="E7" i="5"/>
  <c r="E85" i="5" s="1"/>
  <c r="J37" i="4"/>
  <c r="J36" i="4"/>
  <c r="AY95" i="1" s="1"/>
  <c r="J35" i="4"/>
  <c r="AX95" i="1" s="1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BI121" i="4"/>
  <c r="BH121" i="4"/>
  <c r="BG121" i="4"/>
  <c r="BE121" i="4"/>
  <c r="T121" i="4"/>
  <c r="R121" i="4"/>
  <c r="P121" i="4"/>
  <c r="BI120" i="4"/>
  <c r="BH120" i="4"/>
  <c r="BG120" i="4"/>
  <c r="BE120" i="4"/>
  <c r="T120" i="4"/>
  <c r="R120" i="4"/>
  <c r="P120" i="4"/>
  <c r="BI119" i="4"/>
  <c r="BH119" i="4"/>
  <c r="BG119" i="4"/>
  <c r="BE119" i="4"/>
  <c r="T119" i="4"/>
  <c r="R119" i="4"/>
  <c r="P119" i="4"/>
  <c r="F111" i="4"/>
  <c r="E109" i="4"/>
  <c r="F89" i="4"/>
  <c r="E87" i="4"/>
  <c r="J24" i="4"/>
  <c r="E24" i="4"/>
  <c r="J92" i="4" s="1"/>
  <c r="J23" i="4"/>
  <c r="J21" i="4"/>
  <c r="E21" i="4"/>
  <c r="J113" i="4" s="1"/>
  <c r="J20" i="4"/>
  <c r="J18" i="4"/>
  <c r="E18" i="4"/>
  <c r="F114" i="4" s="1"/>
  <c r="J17" i="4"/>
  <c r="J15" i="4"/>
  <c r="E15" i="4"/>
  <c r="F91" i="4" s="1"/>
  <c r="J14" i="4"/>
  <c r="J111" i="4"/>
  <c r="E7" i="4"/>
  <c r="E85" i="4" s="1"/>
  <c r="L90" i="1"/>
  <c r="AM90" i="1"/>
  <c r="AM89" i="1"/>
  <c r="L89" i="1"/>
  <c r="AM87" i="1"/>
  <c r="L87" i="1"/>
  <c r="L85" i="1"/>
  <c r="J128" i="6"/>
  <c r="BK126" i="6"/>
  <c r="J125" i="6"/>
  <c r="BK124" i="6"/>
  <c r="J119" i="6"/>
  <c r="J127" i="5"/>
  <c r="BK126" i="5"/>
  <c r="J125" i="5"/>
  <c r="BK124" i="5"/>
  <c r="J123" i="5"/>
  <c r="J120" i="5"/>
  <c r="BK119" i="5"/>
  <c r="BK129" i="4"/>
  <c r="J126" i="4"/>
  <c r="BK125" i="4"/>
  <c r="J124" i="4"/>
  <c r="BK123" i="4"/>
  <c r="BK122" i="4"/>
  <c r="BK121" i="4"/>
  <c r="BK119" i="4"/>
  <c r="J129" i="6"/>
  <c r="J127" i="6"/>
  <c r="J126" i="6"/>
  <c r="BK125" i="6"/>
  <c r="BK123" i="6"/>
  <c r="J122" i="6"/>
  <c r="BK121" i="6"/>
  <c r="J120" i="6"/>
  <c r="BK119" i="6"/>
  <c r="BK129" i="5"/>
  <c r="BK128" i="5"/>
  <c r="BK127" i="5"/>
  <c r="BK125" i="5"/>
  <c r="BK123" i="5"/>
  <c r="J122" i="5"/>
  <c r="J121" i="5"/>
  <c r="J119" i="5"/>
  <c r="BK128" i="4"/>
  <c r="J127" i="4"/>
  <c r="BK126" i="4"/>
  <c r="BK124" i="4"/>
  <c r="J123" i="4"/>
  <c r="J122" i="4"/>
  <c r="J121" i="4"/>
  <c r="BK120" i="4"/>
  <c r="J119" i="4"/>
  <c r="BK129" i="6"/>
  <c r="BK128" i="6"/>
  <c r="BK127" i="6"/>
  <c r="J124" i="6"/>
  <c r="J123" i="6"/>
  <c r="BK122" i="6"/>
  <c r="J121" i="6"/>
  <c r="BK120" i="6"/>
  <c r="J129" i="5"/>
  <c r="J128" i="5"/>
  <c r="J126" i="5"/>
  <c r="J124" i="5"/>
  <c r="BK122" i="5"/>
  <c r="BK121" i="5"/>
  <c r="BK120" i="5"/>
  <c r="J129" i="4"/>
  <c r="J128" i="4"/>
  <c r="BK127" i="4"/>
  <c r="J125" i="4"/>
  <c r="J120" i="4"/>
  <c r="AS94" i="1"/>
  <c r="P118" i="4" l="1"/>
  <c r="P117" i="4"/>
  <c r="AU95" i="1" s="1"/>
  <c r="BK118" i="5"/>
  <c r="J118" i="5" s="1"/>
  <c r="J97" i="5" s="1"/>
  <c r="R118" i="5"/>
  <c r="R117" i="5"/>
  <c r="BK118" i="4"/>
  <c r="J118" i="4"/>
  <c r="J97" i="4" s="1"/>
  <c r="T118" i="4"/>
  <c r="T117" i="4" s="1"/>
  <c r="P118" i="5"/>
  <c r="P117" i="5" s="1"/>
  <c r="AU96" i="1" s="1"/>
  <c r="R118" i="4"/>
  <c r="R117" i="4"/>
  <c r="T118" i="5"/>
  <c r="T117" i="5"/>
  <c r="BK118" i="6"/>
  <c r="J118" i="6"/>
  <c r="J97" i="6" s="1"/>
  <c r="P118" i="6"/>
  <c r="P117" i="6" s="1"/>
  <c r="AU97" i="1" s="1"/>
  <c r="R118" i="6"/>
  <c r="R117" i="6"/>
  <c r="T118" i="6"/>
  <c r="T117" i="6"/>
  <c r="J89" i="4"/>
  <c r="F92" i="4"/>
  <c r="F113" i="4"/>
  <c r="J114" i="4"/>
  <c r="BF120" i="4"/>
  <c r="BF121" i="4"/>
  <c r="BF122" i="4"/>
  <c r="BF123" i="4"/>
  <c r="BF125" i="4"/>
  <c r="F91" i="5"/>
  <c r="J92" i="5"/>
  <c r="J111" i="5"/>
  <c r="J113" i="5"/>
  <c r="BF120" i="5"/>
  <c r="BF122" i="5"/>
  <c r="BF124" i="5"/>
  <c r="E85" i="6"/>
  <c r="J89" i="6"/>
  <c r="F92" i="6"/>
  <c r="J113" i="6"/>
  <c r="BF119" i="6"/>
  <c r="BF121" i="6"/>
  <c r="J91" i="4"/>
  <c r="E107" i="4"/>
  <c r="BF124" i="4"/>
  <c r="BF127" i="4"/>
  <c r="BF129" i="4"/>
  <c r="F92" i="5"/>
  <c r="E107" i="5"/>
  <c r="BF119" i="5"/>
  <c r="BF123" i="5"/>
  <c r="BF126" i="5"/>
  <c r="BF129" i="5"/>
  <c r="F113" i="6"/>
  <c r="J114" i="6"/>
  <c r="BF123" i="6"/>
  <c r="BF128" i="6"/>
  <c r="BF119" i="4"/>
  <c r="BF126" i="4"/>
  <c r="BF128" i="4"/>
  <c r="BF121" i="5"/>
  <c r="BF125" i="5"/>
  <c r="BF127" i="5"/>
  <c r="BF128" i="5"/>
  <c r="BF120" i="6"/>
  <c r="BF122" i="6"/>
  <c r="BF124" i="6"/>
  <c r="BF125" i="6"/>
  <c r="BF126" i="6"/>
  <c r="BF127" i="6"/>
  <c r="BF129" i="6"/>
  <c r="F35" i="4"/>
  <c r="BB95" i="1" s="1"/>
  <c r="F35" i="5"/>
  <c r="BB96" i="1"/>
  <c r="F37" i="6"/>
  <c r="BD97" i="1" s="1"/>
  <c r="F33" i="5"/>
  <c r="AZ96" i="1"/>
  <c r="F35" i="6"/>
  <c r="BB97" i="1" s="1"/>
  <c r="F33" i="4"/>
  <c r="AZ95" i="1"/>
  <c r="J33" i="4"/>
  <c r="AV95" i="1"/>
  <c r="F36" i="4"/>
  <c r="BC95" i="1"/>
  <c r="F37" i="5"/>
  <c r="BD96" i="1" s="1"/>
  <c r="F36" i="6"/>
  <c r="BC97" i="1" s="1"/>
  <c r="J33" i="6"/>
  <c r="AV97" i="1" s="1"/>
  <c r="F37" i="4"/>
  <c r="BD95" i="1"/>
  <c r="F33" i="6"/>
  <c r="AZ97" i="1" s="1"/>
  <c r="J33" i="5"/>
  <c r="AV96" i="1"/>
  <c r="F36" i="5"/>
  <c r="BC96" i="1" s="1"/>
  <c r="BK117" i="5" l="1"/>
  <c r="J117" i="5" s="1"/>
  <c r="J96" i="5" s="1"/>
  <c r="BK117" i="4"/>
  <c r="J117" i="4"/>
  <c r="BK117" i="6"/>
  <c r="J117" i="6"/>
  <c r="J96" i="6"/>
  <c r="J30" i="4"/>
  <c r="AG95" i="1" s="1"/>
  <c r="BD94" i="1"/>
  <c r="W33" i="1" s="1"/>
  <c r="BB94" i="1"/>
  <c r="AX94" i="1" s="1"/>
  <c r="F34" i="5"/>
  <c r="BA96" i="1"/>
  <c r="F34" i="6"/>
  <c r="BA97" i="1"/>
  <c r="F34" i="4"/>
  <c r="BA95" i="1" s="1"/>
  <c r="AZ94" i="1"/>
  <c r="W29" i="1" s="1"/>
  <c r="J34" i="6"/>
  <c r="AW97" i="1" s="1"/>
  <c r="AT97" i="1" s="1"/>
  <c r="J34" i="5"/>
  <c r="AW96" i="1"/>
  <c r="AT96" i="1" s="1"/>
  <c r="BC94" i="1"/>
  <c r="W32" i="1" s="1"/>
  <c r="J34" i="4"/>
  <c r="AW95" i="1" s="1"/>
  <c r="AT95" i="1" s="1"/>
  <c r="J39" i="4" l="1"/>
  <c r="J96" i="4"/>
  <c r="AN95" i="1"/>
  <c r="BA94" i="1"/>
  <c r="W30" i="1" s="1"/>
  <c r="AU94" i="1"/>
  <c r="AV94" i="1"/>
  <c r="AK29" i="1" s="1"/>
  <c r="J30" i="5"/>
  <c r="AG96" i="1" s="1"/>
  <c r="AN96" i="1" s="1"/>
  <c r="AY94" i="1"/>
  <c r="W31" i="1"/>
  <c r="J30" i="6"/>
  <c r="AG97" i="1"/>
  <c r="AN97" i="1" s="1"/>
  <c r="J39" i="5" l="1"/>
  <c r="J39" i="6"/>
  <c r="AG94" i="1"/>
  <c r="AK26" i="1" s="1"/>
  <c r="AW94" i="1"/>
  <c r="AK30" i="1" s="1"/>
  <c r="AK35" i="1" l="1"/>
  <c r="AT94" i="1"/>
  <c r="AN94" i="1" l="1"/>
</calcChain>
</file>

<file path=xl/sharedStrings.xml><?xml version="1.0" encoding="utf-8"?>
<sst xmlns="http://schemas.openxmlformats.org/spreadsheetml/2006/main" count="937" uniqueCount="159">
  <si>
    <t>Export Komplet</t>
  </si>
  <si>
    <t/>
  </si>
  <si>
    <t>2.0</t>
  </si>
  <si>
    <t>False</t>
  </si>
  <si>
    <t>{e1ef074e-3936-47cf-918f-571cb4bd2bec}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</si>
  <si>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</si>
  <si>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</si>
  <si>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</si>
  <si>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</si>
  <si>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</si>
  <si>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</si>
  <si>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</si>
  <si>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</si>
  <si>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</si>
  <si>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</si>
  <si>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</si>
  <si>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</si>
  <si>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</si>
  <si>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</si>
  <si>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</si>
  <si>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</si>
  <si>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Akadémia ozbrojených síl gen.M.R.Štefánika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</si>
  <si>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</si>
  <si>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</si>
  <si>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</si>
  <si>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</si>
  <si>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</si>
  <si>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</si>
  <si>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</si>
  <si>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</si>
  <si>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</si>
  <si>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</si>
  <si>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</si>
  <si>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</si>
  <si>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</si>
  <si>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</si>
  <si>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</si>
  <si>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</si>
  <si>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</si>
  <si>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</si>
  <si>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</si>
  <si>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</si>
  <si>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</si>
  <si>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</si>
  <si>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</si>
  <si>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</si>
  <si>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</si>
  <si>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</si>
  <si>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</si>
  <si>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</si>
  <si>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</si>
  <si>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</si>
  <si>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</si>
  <si>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</si>
  <si>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</si>
  <si>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</si>
  <si>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</si>
  <si>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</si>
  <si>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</si>
  <si>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</si>
  <si>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</si>
  <si>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</si>
  <si>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</si>
  <si>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</si>
  <si>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</si>
  <si>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</si>
  <si>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</si>
  <si>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</si>
  <si>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</si>
  <si>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</si>
  <si>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</si>
  <si>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</si>
  <si>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</si>
  <si>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</si>
  <si>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</si>
  <si>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STA</t>
  </si>
  <si>
    <t>1</t>
  </si>
  <si>
    <t>SO 03</t>
  </si>
  <si>
    <t>Klampiarske práce_Internát B1_východ+západ</t>
  </si>
  <si>
    <t>{d45f58d6-91cb-4bb5-aede-349fbf3d9d7d}</t>
  </si>
  <si>
    <t>SO 04</t>
  </si>
  <si>
    <t>Klampiarske práce_Internáty B1+B2_Výťah+Schodište</t>
  </si>
  <si>
    <t>{fb6d0546-d003-4bd9-9943-63043ab590b5}</t>
  </si>
  <si>
    <t>SO 05</t>
  </si>
  <si>
    <t>Klampiarske práce _Internát B2_východ+západ</t>
  </si>
  <si>
    <t>{da56327c-aaa0-472e-993a-a029b85c1e96}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</si>
  <si>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</si>
  <si>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</si>
  <si>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</si>
  <si>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</si>
  <si>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</si>
  <si>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</si>
  <si>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</si>
  <si>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</si>
  <si>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</si>
  <si>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</si>
  <si>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</si>
  <si>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</si>
  <si>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</si>
  <si>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</si>
  <si>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</si>
  <si>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</si>
  <si>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</si>
  <si>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</si>
  <si>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</si>
  <si>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</si>
  <si>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ROZPOCET</t>
  </si>
  <si>
    <t>ks</t>
  </si>
  <si>
    <t>8</t>
  </si>
  <si>
    <t>2</t>
  </si>
  <si>
    <t>4</t>
  </si>
  <si>
    <t>6</t>
  </si>
  <si>
    <t>10</t>
  </si>
  <si>
    <t>12</t>
  </si>
  <si>
    <t>14</t>
  </si>
  <si>
    <t>16</t>
  </si>
  <si>
    <t>18</t>
  </si>
  <si>
    <t>22</t>
  </si>
  <si>
    <t>24</t>
  </si>
  <si>
    <t>K</t>
  </si>
  <si>
    <t>SO 03 - Klampiarske práce_Internát B1_východ+západ</t>
  </si>
  <si>
    <t>D1 - 764 - Klampiarske práce</t>
  </si>
  <si>
    <t>764 - Klampiarske práce</t>
  </si>
  <si>
    <t>Pol56</t>
  </si>
  <si>
    <t>Demontáž odpadových rúr vrátane kotlíkov,kolien,objimok</t>
  </si>
  <si>
    <t>bm</t>
  </si>
  <si>
    <t>Pol57</t>
  </si>
  <si>
    <t>Kotlík atyp.hranatý 200x300x400 mm/120 mm Pz TM RAL 8028</t>
  </si>
  <si>
    <t>Pol58</t>
  </si>
  <si>
    <t>Odpadová rúra o 120 mm Pz TM RAL 8028</t>
  </si>
  <si>
    <t>Pol59</t>
  </si>
  <si>
    <t>Koleno lisované 0 120 mm Pz TM RAL 8028</t>
  </si>
  <si>
    <t>Pol60</t>
  </si>
  <si>
    <t>Objimka o 120 mm Pz TM RAL 8028</t>
  </si>
  <si>
    <t>Pol61</t>
  </si>
  <si>
    <t>Montáž odpadových rúr vrátane kotlíkov,kolien,objimok</t>
  </si>
  <si>
    <t>Pol62</t>
  </si>
  <si>
    <t>Príplatok za atypické práce realizované z lešenia</t>
  </si>
  <si>
    <t>sub</t>
  </si>
  <si>
    <t>Pol63</t>
  </si>
  <si>
    <t>Spojovací materiál</t>
  </si>
  <si>
    <t>Pol64</t>
  </si>
  <si>
    <t>Pol65</t>
  </si>
  <si>
    <t>Presun hmôt výškový</t>
  </si>
  <si>
    <t>%</t>
  </si>
  <si>
    <t>Pol66</t>
  </si>
  <si>
    <t>Presun hmôt vodorovný</t>
  </si>
  <si>
    <t>SO 04 - Klampiarske práce_Internáty B1+B2_Výťah+Schodište</t>
  </si>
  <si>
    <t>Pol67</t>
  </si>
  <si>
    <t>Kotlík atyp.hranatý 200x300x400 mm/120 Pz TM Ral 8028</t>
  </si>
  <si>
    <t>Pol68</t>
  </si>
  <si>
    <t>Pol69</t>
  </si>
  <si>
    <t>Pol70</t>
  </si>
  <si>
    <t>Pol71</t>
  </si>
  <si>
    <t>Pol72</t>
  </si>
  <si>
    <t>SO 05 - Klampiarske práce _Internát B2_východ+západ</t>
  </si>
  <si>
    <t>Prenájom montážneho  lešenia -24 m</t>
  </si>
  <si>
    <t>Prenájom montážneho lešenia -24 m</t>
  </si>
  <si>
    <t>Výmena dažďových zvodov_Internáty B1+B2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</si>
</sst>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166" fontId="16" fillId="0" borderId="0" xfId="0" applyNumberFormat="1" applyFont="1" applyBorder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0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167" fontId="29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166" fontId="19" fillId="0" borderId="0" xfId="0" applyNumberFormat="1" applyFont="1" applyBorder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167" fontId="18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9" fillId="3" borderId="14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horizontal="center" vertical="center"/>
    </xf>
    <xf numFmtId="0" fontId="19" fillId="3" borderId="19" xfId="0" applyFont="1" applyFill="1" applyBorder="1" applyAlignment="1" applyProtection="1">
      <alignment horizontal="left" vertical="center"/>
      <protection locked="0"/>
    </xf>
    <xf numFmtId="0" fontId="19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19" fillId="0" borderId="20" xfId="0" applyNumberFormat="1" applyFont="1" applyBorder="1" applyAlignment="1">
      <alignment vertical="center"/>
    </xf>
    <xf numFmtId="166" fontId="19" fillId="0" borderId="21" xfId="0" applyNumberFormat="1" applyFont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5" borderId="6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right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9"/>
  <sheetViews>
    <sheetView showGridLines="0" tabSelected="1" workbookViewId="0">
      <selection activeCell="X8" sqref="X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s="1" customFormat="1" ht="36.950000000000003" customHeight="1">
      <c r="AR2" s="154" t="s">
        <v>5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S2" s="13" t="s">
        <v>6</v>
      </c>
      <c r="BT2" s="13" t="s">
        <v>7</v>
      </c>
    </row>
    <row r="3" spans="1:74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s="1" customFormat="1" ht="24.9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s="1" customFormat="1" ht="12" customHeight="1">
      <c r="B5" s="16"/>
      <c r="D5" s="20" t="s">
        <v>11</v>
      </c>
      <c r="K5" s="166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6"/>
      <c r="BE5" s="163" t="s">
        <v>12</v>
      </c>
      <c r="BS5" s="13" t="s">
        <v>6</v>
      </c>
    </row>
    <row r="6" spans="1:74" s="1" customFormat="1" ht="36.950000000000003" customHeight="1">
      <c r="B6" s="16"/>
      <c r="D6" s="22" t="s">
        <v>13</v>
      </c>
      <c r="K6" s="167" t="s">
        <v>158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6"/>
      <c r="BE6" s="164"/>
      <c r="BS6" s="13" t="s">
        <v>6</v>
      </c>
    </row>
    <row r="7" spans="1:74" s="1" customFormat="1" ht="12" customHeight="1">
      <c r="B7" s="16"/>
      <c r="D7" s="23" t="s">
        <v>14</v>
      </c>
      <c r="K7" s="21" t="s">
        <v>1</v>
      </c>
      <c r="AK7" s="23" t="s">
        <v>15</v>
      </c>
      <c r="AN7" s="21" t="s">
        <v>1</v>
      </c>
      <c r="AR7" s="16"/>
      <c r="BE7" s="164"/>
      <c r="BS7" s="13" t="s">
        <v>6</v>
      </c>
    </row>
    <row r="8" spans="1:74" s="1" customFormat="1" ht="12" customHeight="1">
      <c r="B8" s="16"/>
      <c r="D8" s="23" t="s">
        <v>16</v>
      </c>
      <c r="K8" s="21" t="s">
        <v>17</v>
      </c>
      <c r="AK8" s="23" t="s">
        <v>18</v>
      </c>
      <c r="AN8" s="24"/>
      <c r="AR8" s="16"/>
      <c r="BE8" s="164"/>
      <c r="BS8" s="13" t="s">
        <v>6</v>
      </c>
    </row>
    <row r="9" spans="1:74" s="1" customFormat="1" ht="14.45" customHeight="1">
      <c r="B9" s="16"/>
      <c r="AR9" s="16"/>
      <c r="BE9" s="164"/>
      <c r="BS9" s="13" t="s">
        <v>6</v>
      </c>
    </row>
    <row r="10" spans="1:74" s="1" customFormat="1" ht="12" customHeight="1">
      <c r="B10" s="16"/>
      <c r="D10" s="23" t="s">
        <v>19</v>
      </c>
      <c r="AK10" s="23" t="s">
        <v>20</v>
      </c>
      <c r="AN10" s="21" t="s">
        <v>1</v>
      </c>
      <c r="AR10" s="16"/>
      <c r="BE10" s="164"/>
      <c r="BS10" s="13" t="s">
        <v>6</v>
      </c>
    </row>
    <row r="11" spans="1:74" s="1" customFormat="1" ht="18.399999999999999" customHeight="1">
      <c r="B11" s="16"/>
      <c r="E11" s="21" t="s">
        <v>21</v>
      </c>
      <c r="AK11" s="23" t="s">
        <v>22</v>
      </c>
      <c r="AN11" s="21" t="s">
        <v>1</v>
      </c>
      <c r="AR11" s="16"/>
      <c r="BE11" s="164"/>
      <c r="BS11" s="13" t="s">
        <v>6</v>
      </c>
    </row>
    <row r="12" spans="1:74" s="1" customFormat="1" ht="6.95" customHeight="1">
      <c r="B12" s="16"/>
      <c r="AR12" s="16"/>
      <c r="BE12" s="164"/>
      <c r="BS12" s="13" t="s">
        <v>6</v>
      </c>
    </row>
    <row r="13" spans="1:74" s="1" customFormat="1" ht="12" customHeight="1">
      <c r="B13" s="16"/>
      <c r="D13" s="23" t="s">
        <v>23</v>
      </c>
      <c r="AK13" s="23" t="s">
        <v>20</v>
      </c>
      <c r="AN13" s="25" t="s">
        <v>24</v>
      </c>
      <c r="AR13" s="16"/>
      <c r="BE13" s="164"/>
      <c r="BS13" s="13" t="s">
        <v>6</v>
      </c>
    </row>
    <row r="14" spans="1:74" ht="12.75">
      <c r="B14" s="16"/>
      <c r="E14" s="168" t="s">
        <v>24</v>
      </c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  <c r="AJ14" s="169"/>
      <c r="AK14" s="23" t="s">
        <v>22</v>
      </c>
      <c r="AN14" s="25" t="s">
        <v>24</v>
      </c>
      <c r="AR14" s="16"/>
      <c r="BE14" s="164"/>
      <c r="BS14" s="13" t="s">
        <v>6</v>
      </c>
    </row>
    <row r="15" spans="1:74" s="1" customFormat="1" ht="6.95" customHeight="1">
      <c r="B15" s="16"/>
      <c r="AR15" s="16"/>
      <c r="BE15" s="164"/>
      <c r="BS15" s="13" t="s">
        <v>3</v>
      </c>
    </row>
    <row r="16" spans="1:74" s="1" customFormat="1" ht="12" customHeight="1">
      <c r="B16" s="16"/>
      <c r="D16" s="23" t="s">
        <v>25</v>
      </c>
      <c r="AK16" s="23" t="s">
        <v>20</v>
      </c>
      <c r="AN16" s="21" t="s">
        <v>1</v>
      </c>
      <c r="AR16" s="16"/>
      <c r="BE16" s="164"/>
      <c r="BS16" s="13" t="s">
        <v>3</v>
      </c>
    </row>
    <row r="17" spans="1:71" s="1" customFormat="1" ht="18.399999999999999" customHeight="1">
      <c r="B17" s="16"/>
      <c r="E17" s="21" t="s">
        <v>17</v>
      </c>
      <c r="AK17" s="23" t="s">
        <v>22</v>
      </c>
      <c r="AN17" s="21" t="s">
        <v>1</v>
      </c>
      <c r="AR17" s="16"/>
      <c r="BE17" s="164"/>
      <c r="BS17" s="13" t="s">
        <v>26</v>
      </c>
    </row>
    <row r="18" spans="1:71" s="1" customFormat="1" ht="6.95" customHeight="1">
      <c r="B18" s="16"/>
      <c r="AR18" s="16"/>
      <c r="BE18" s="164"/>
      <c r="BS18" s="13" t="s">
        <v>27</v>
      </c>
    </row>
    <row r="19" spans="1:71" s="1" customFormat="1" ht="12" customHeight="1">
      <c r="B19" s="16"/>
      <c r="D19" s="23" t="s">
        <v>28</v>
      </c>
      <c r="AK19" s="23" t="s">
        <v>20</v>
      </c>
      <c r="AN19" s="21" t="s">
        <v>1</v>
      </c>
      <c r="AR19" s="16"/>
      <c r="BE19" s="164"/>
      <c r="BS19" s="13" t="s">
        <v>27</v>
      </c>
    </row>
    <row r="20" spans="1:71" s="1" customFormat="1" ht="18.399999999999999" customHeight="1">
      <c r="B20" s="16"/>
      <c r="E20" s="21" t="s">
        <v>17</v>
      </c>
      <c r="AK20" s="23" t="s">
        <v>22</v>
      </c>
      <c r="AN20" s="21" t="s">
        <v>1</v>
      </c>
      <c r="AR20" s="16"/>
      <c r="BE20" s="164"/>
      <c r="BS20" s="13" t="s">
        <v>26</v>
      </c>
    </row>
    <row r="21" spans="1:71" s="1" customFormat="1" ht="6.95" customHeight="1">
      <c r="B21" s="16"/>
      <c r="AR21" s="16"/>
      <c r="BE21" s="164"/>
    </row>
    <row r="22" spans="1:71" s="1" customFormat="1" ht="12" customHeight="1">
      <c r="B22" s="16"/>
      <c r="D22" s="23" t="s">
        <v>29</v>
      </c>
      <c r="AR22" s="16"/>
      <c r="BE22" s="164"/>
    </row>
    <row r="23" spans="1:71" s="1" customFormat="1" ht="16.5" customHeight="1">
      <c r="B23" s="16"/>
      <c r="E23" s="170" t="s">
        <v>1</v>
      </c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R23" s="16"/>
      <c r="BE23" s="164"/>
    </row>
    <row r="24" spans="1:71" s="1" customFormat="1" ht="6.95" customHeight="1">
      <c r="B24" s="16"/>
      <c r="AR24" s="16"/>
      <c r="BE24" s="164"/>
    </row>
    <row r="25" spans="1:71" s="1" customFormat="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64"/>
    </row>
    <row r="26" spans="1:71" s="2" customFormat="1" ht="25.9" customHeight="1">
      <c r="A26" s="28"/>
      <c r="B26" s="29"/>
      <c r="C26" s="28"/>
      <c r="D26" s="30" t="s">
        <v>30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1">
        <f>ROUND(AG94,2)</f>
        <v>0</v>
      </c>
      <c r="AL26" s="172"/>
      <c r="AM26" s="172"/>
      <c r="AN26" s="172"/>
      <c r="AO26" s="172"/>
      <c r="AP26" s="28"/>
      <c r="AQ26" s="28"/>
      <c r="AR26" s="29"/>
      <c r="BE26" s="164"/>
    </row>
    <row r="27" spans="1:71" s="2" customFormat="1" ht="6.95" customHeight="1">
      <c r="A27" s="28"/>
      <c r="B27" s="29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9"/>
      <c r="BE27" s="164"/>
    </row>
    <row r="28" spans="1:71" s="2" customFormat="1" ht="12.75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173" t="s">
        <v>31</v>
      </c>
      <c r="M28" s="173"/>
      <c r="N28" s="173"/>
      <c r="O28" s="173"/>
      <c r="P28" s="173"/>
      <c r="Q28" s="28"/>
      <c r="R28" s="28"/>
      <c r="S28" s="28"/>
      <c r="T28" s="28"/>
      <c r="U28" s="28"/>
      <c r="V28" s="28"/>
      <c r="W28" s="173" t="s">
        <v>32</v>
      </c>
      <c r="X28" s="173"/>
      <c r="Y28" s="173"/>
      <c r="Z28" s="173"/>
      <c r="AA28" s="173"/>
      <c r="AB28" s="173"/>
      <c r="AC28" s="173"/>
      <c r="AD28" s="173"/>
      <c r="AE28" s="173"/>
      <c r="AF28" s="28"/>
      <c r="AG28" s="28"/>
      <c r="AH28" s="28"/>
      <c r="AI28" s="28"/>
      <c r="AJ28" s="28"/>
      <c r="AK28" s="173" t="s">
        <v>33</v>
      </c>
      <c r="AL28" s="173"/>
      <c r="AM28" s="173"/>
      <c r="AN28" s="173"/>
      <c r="AO28" s="173"/>
      <c r="AP28" s="28"/>
      <c r="AQ28" s="28"/>
      <c r="AR28" s="29"/>
      <c r="BE28" s="164"/>
    </row>
    <row r="29" spans="1:71" s="3" customFormat="1" ht="14.45" customHeight="1">
      <c r="B29" s="33"/>
      <c r="D29" s="23" t="s">
        <v>34</v>
      </c>
      <c r="F29" s="23" t="s">
        <v>35</v>
      </c>
      <c r="L29" s="158">
        <v>0.2</v>
      </c>
      <c r="M29" s="157"/>
      <c r="N29" s="157"/>
      <c r="O29" s="157"/>
      <c r="P29" s="157"/>
      <c r="W29" s="156">
        <f>ROUND(AZ94, 2)</f>
        <v>0</v>
      </c>
      <c r="X29" s="157"/>
      <c r="Y29" s="157"/>
      <c r="Z29" s="157"/>
      <c r="AA29" s="157"/>
      <c r="AB29" s="157"/>
      <c r="AC29" s="157"/>
      <c r="AD29" s="157"/>
      <c r="AE29" s="157"/>
      <c r="AK29" s="156">
        <f>ROUND(AV94, 2)</f>
        <v>0</v>
      </c>
      <c r="AL29" s="157"/>
      <c r="AM29" s="157"/>
      <c r="AN29" s="157"/>
      <c r="AO29" s="157"/>
      <c r="AR29" s="33"/>
      <c r="BE29" s="165"/>
    </row>
    <row r="30" spans="1:71" s="3" customFormat="1" ht="14.45" customHeight="1">
      <c r="B30" s="33"/>
      <c r="F30" s="23" t="s">
        <v>36</v>
      </c>
      <c r="L30" s="158">
        <v>0.2</v>
      </c>
      <c r="M30" s="157"/>
      <c r="N30" s="157"/>
      <c r="O30" s="157"/>
      <c r="P30" s="157"/>
      <c r="W30" s="156">
        <f>ROUND(BA94, 2)</f>
        <v>0</v>
      </c>
      <c r="X30" s="157"/>
      <c r="Y30" s="157"/>
      <c r="Z30" s="157"/>
      <c r="AA30" s="157"/>
      <c r="AB30" s="157"/>
      <c r="AC30" s="157"/>
      <c r="AD30" s="157"/>
      <c r="AE30" s="157"/>
      <c r="AK30" s="156">
        <f>ROUND(AW94, 2)</f>
        <v>0</v>
      </c>
      <c r="AL30" s="157"/>
      <c r="AM30" s="157"/>
      <c r="AN30" s="157"/>
      <c r="AO30" s="157"/>
      <c r="AR30" s="33"/>
      <c r="BE30" s="165"/>
    </row>
    <row r="31" spans="1:71" s="3" customFormat="1" ht="14.45" hidden="1" customHeight="1">
      <c r="B31" s="33"/>
      <c r="F31" s="23" t="s">
        <v>37</v>
      </c>
      <c r="L31" s="158">
        <v>0.2</v>
      </c>
      <c r="M31" s="157"/>
      <c r="N31" s="157"/>
      <c r="O31" s="157"/>
      <c r="P31" s="157"/>
      <c r="W31" s="156">
        <f>ROUND(BB94, 2)</f>
        <v>0</v>
      </c>
      <c r="X31" s="157"/>
      <c r="Y31" s="157"/>
      <c r="Z31" s="157"/>
      <c r="AA31" s="157"/>
      <c r="AB31" s="157"/>
      <c r="AC31" s="157"/>
      <c r="AD31" s="157"/>
      <c r="AE31" s="157"/>
      <c r="AK31" s="156">
        <v>0</v>
      </c>
      <c r="AL31" s="157"/>
      <c r="AM31" s="157"/>
      <c r="AN31" s="157"/>
      <c r="AO31" s="157"/>
      <c r="AR31" s="33"/>
      <c r="BE31" s="165"/>
    </row>
    <row r="32" spans="1:71" s="3" customFormat="1" ht="14.45" hidden="1" customHeight="1">
      <c r="B32" s="33"/>
      <c r="F32" s="23" t="s">
        <v>38</v>
      </c>
      <c r="L32" s="158">
        <v>0.2</v>
      </c>
      <c r="M32" s="157"/>
      <c r="N32" s="157"/>
      <c r="O32" s="157"/>
      <c r="P32" s="157"/>
      <c r="W32" s="156">
        <f>ROUND(BC94, 2)</f>
        <v>0</v>
      </c>
      <c r="X32" s="157"/>
      <c r="Y32" s="157"/>
      <c r="Z32" s="157"/>
      <c r="AA32" s="157"/>
      <c r="AB32" s="157"/>
      <c r="AC32" s="157"/>
      <c r="AD32" s="157"/>
      <c r="AE32" s="157"/>
      <c r="AK32" s="156">
        <v>0</v>
      </c>
      <c r="AL32" s="157"/>
      <c r="AM32" s="157"/>
      <c r="AN32" s="157"/>
      <c r="AO32" s="157"/>
      <c r="AR32" s="33"/>
      <c r="BE32" s="165"/>
    </row>
    <row r="33" spans="1:57" s="3" customFormat="1" ht="14.45" hidden="1" customHeight="1">
      <c r="B33" s="33"/>
      <c r="F33" s="23" t="s">
        <v>39</v>
      </c>
      <c r="L33" s="158">
        <v>0</v>
      </c>
      <c r="M33" s="157"/>
      <c r="N33" s="157"/>
      <c r="O33" s="157"/>
      <c r="P33" s="157"/>
      <c r="W33" s="156">
        <f>ROUND(BD94, 2)</f>
        <v>0</v>
      </c>
      <c r="X33" s="157"/>
      <c r="Y33" s="157"/>
      <c r="Z33" s="157"/>
      <c r="AA33" s="157"/>
      <c r="AB33" s="157"/>
      <c r="AC33" s="157"/>
      <c r="AD33" s="157"/>
      <c r="AE33" s="157"/>
      <c r="AK33" s="156">
        <v>0</v>
      </c>
      <c r="AL33" s="157"/>
      <c r="AM33" s="157"/>
      <c r="AN33" s="157"/>
      <c r="AO33" s="157"/>
      <c r="AR33" s="33"/>
      <c r="BE33" s="165"/>
    </row>
    <row r="34" spans="1:57" s="2" customFormat="1" ht="6.95" customHeight="1">
      <c r="A34" s="28"/>
      <c r="B34" s="29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9"/>
      <c r="BE34" s="164"/>
    </row>
    <row r="35" spans="1:57" s="2" customFormat="1" ht="25.9" customHeight="1">
      <c r="A35" s="28"/>
      <c r="B35" s="29"/>
      <c r="C35" s="34"/>
      <c r="D35" s="35" t="s">
        <v>40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41</v>
      </c>
      <c r="U35" s="36"/>
      <c r="V35" s="36"/>
      <c r="W35" s="36"/>
      <c r="X35" s="162" t="s">
        <v>42</v>
      </c>
      <c r="Y35" s="160"/>
      <c r="Z35" s="160"/>
      <c r="AA35" s="160"/>
      <c r="AB35" s="160"/>
      <c r="AC35" s="36"/>
      <c r="AD35" s="36"/>
      <c r="AE35" s="36"/>
      <c r="AF35" s="36"/>
      <c r="AG35" s="36"/>
      <c r="AH35" s="36"/>
      <c r="AI35" s="36"/>
      <c r="AJ35" s="36"/>
      <c r="AK35" s="159">
        <f>SUM(AK26:AK33)</f>
        <v>0</v>
      </c>
      <c r="AL35" s="160"/>
      <c r="AM35" s="160"/>
      <c r="AN35" s="160"/>
      <c r="AO35" s="161"/>
      <c r="AP35" s="34"/>
      <c r="AQ35" s="34"/>
      <c r="AR35" s="29"/>
      <c r="BE35" s="28"/>
    </row>
    <row r="36" spans="1:57" s="2" customFormat="1" ht="6.95" customHeight="1">
      <c r="A36" s="28"/>
      <c r="B36" s="29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9"/>
      <c r="BE36" s="28"/>
    </row>
    <row r="37" spans="1:57" s="2" customFormat="1" ht="14.45" customHeight="1">
      <c r="A37" s="28"/>
      <c r="B37" s="29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9"/>
      <c r="BE37" s="28"/>
    </row>
    <row r="38" spans="1:57" s="1" customFormat="1" ht="14.45" customHeight="1">
      <c r="B38" s="16"/>
      <c r="AR38" s="16"/>
    </row>
    <row r="39" spans="1:57" s="1" customFormat="1" ht="14.45" customHeight="1">
      <c r="B39" s="16"/>
      <c r="AR39" s="16"/>
    </row>
    <row r="40" spans="1:57" s="1" customFormat="1" ht="14.45" customHeight="1">
      <c r="B40" s="16"/>
      <c r="AR40" s="16"/>
    </row>
    <row r="41" spans="1:57" s="1" customFormat="1" ht="14.45" customHeight="1">
      <c r="B41" s="16"/>
      <c r="AR41" s="16"/>
    </row>
    <row r="42" spans="1:57" s="1" customFormat="1" ht="14.45" customHeight="1">
      <c r="B42" s="16"/>
      <c r="AR42" s="16"/>
    </row>
    <row r="43" spans="1:57" s="1" customFormat="1" ht="14.45" customHeight="1">
      <c r="B43" s="16"/>
      <c r="AR43" s="16"/>
    </row>
    <row r="44" spans="1:57" s="1" customFormat="1" ht="14.45" customHeight="1">
      <c r="B44" s="16"/>
      <c r="AR44" s="16"/>
    </row>
    <row r="45" spans="1:57" s="1" customFormat="1" ht="14.45" customHeight="1">
      <c r="B45" s="16"/>
      <c r="AR45" s="16"/>
    </row>
    <row r="46" spans="1:57" s="1" customFormat="1" ht="14.45" customHeight="1">
      <c r="B46" s="16"/>
      <c r="AR46" s="16"/>
    </row>
    <row r="47" spans="1:57" s="1" customFormat="1" ht="14.45" customHeight="1">
      <c r="B47" s="16"/>
      <c r="AR47" s="16"/>
    </row>
    <row r="48" spans="1:57" s="1" customFormat="1" ht="14.45" customHeight="1">
      <c r="B48" s="16"/>
      <c r="AR48" s="16"/>
    </row>
    <row r="49" spans="1:57" s="2" customFormat="1" ht="14.45" customHeight="1">
      <c r="B49" s="38"/>
      <c r="D49" s="39" t="s">
        <v>43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44</v>
      </c>
      <c r="AI49" s="40"/>
      <c r="AJ49" s="40"/>
      <c r="AK49" s="40"/>
      <c r="AL49" s="40"/>
      <c r="AM49" s="40"/>
      <c r="AN49" s="40"/>
      <c r="AO49" s="40"/>
      <c r="AR49" s="38"/>
    </row>
    <row r="50" spans="1:57">
      <c r="B50" s="16"/>
      <c r="AR50" s="16"/>
    </row>
    <row r="51" spans="1:57">
      <c r="B51" s="16"/>
      <c r="AR51" s="16"/>
    </row>
    <row r="52" spans="1:57">
      <c r="B52" s="16"/>
      <c r="AR52" s="16"/>
    </row>
    <row r="53" spans="1:57">
      <c r="B53" s="16"/>
      <c r="AR53" s="16"/>
    </row>
    <row r="54" spans="1:57">
      <c r="B54" s="16"/>
      <c r="AR54" s="16"/>
    </row>
    <row r="55" spans="1:57">
      <c r="B55" s="16"/>
      <c r="AR55" s="16"/>
    </row>
    <row r="56" spans="1:57">
      <c r="B56" s="16"/>
      <c r="AR56" s="16"/>
    </row>
    <row r="57" spans="1:57">
      <c r="B57" s="16"/>
      <c r="AR57" s="16"/>
    </row>
    <row r="58" spans="1:57">
      <c r="B58" s="16"/>
      <c r="AR58" s="16"/>
    </row>
    <row r="59" spans="1:57">
      <c r="B59" s="16"/>
      <c r="AR59" s="16"/>
    </row>
    <row r="60" spans="1:57" s="2" customFormat="1" ht="12.75">
      <c r="A60" s="28"/>
      <c r="B60" s="29"/>
      <c r="C60" s="28"/>
      <c r="D60" s="41" t="s">
        <v>45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1" t="s">
        <v>46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1" t="s">
        <v>45</v>
      </c>
      <c r="AI60" s="31"/>
      <c r="AJ60" s="31"/>
      <c r="AK60" s="31"/>
      <c r="AL60" s="31"/>
      <c r="AM60" s="41" t="s">
        <v>46</v>
      </c>
      <c r="AN60" s="31"/>
      <c r="AO60" s="31"/>
      <c r="AP60" s="28"/>
      <c r="AQ60" s="28"/>
      <c r="AR60" s="29"/>
      <c r="BE60" s="28"/>
    </row>
    <row r="61" spans="1:57">
      <c r="B61" s="16"/>
      <c r="AR61" s="16"/>
    </row>
    <row r="62" spans="1:57">
      <c r="B62" s="16"/>
      <c r="AR62" s="16"/>
    </row>
    <row r="63" spans="1:57">
      <c r="B63" s="16"/>
      <c r="AR63" s="16"/>
    </row>
    <row r="64" spans="1:57" s="2" customFormat="1" ht="12.75">
      <c r="A64" s="28"/>
      <c r="B64" s="29"/>
      <c r="C64" s="28"/>
      <c r="D64" s="39" t="s">
        <v>47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39" t="s">
        <v>48</v>
      </c>
      <c r="AI64" s="42"/>
      <c r="AJ64" s="42"/>
      <c r="AK64" s="42"/>
      <c r="AL64" s="42"/>
      <c r="AM64" s="42"/>
      <c r="AN64" s="42"/>
      <c r="AO64" s="42"/>
      <c r="AP64" s="28"/>
      <c r="AQ64" s="28"/>
      <c r="AR64" s="29"/>
      <c r="BE64" s="28"/>
    </row>
    <row r="65" spans="1:57">
      <c r="B65" s="16"/>
      <c r="AR65" s="16"/>
    </row>
    <row r="66" spans="1:57">
      <c r="B66" s="16"/>
      <c r="AR66" s="16"/>
    </row>
    <row r="67" spans="1:57">
      <c r="B67" s="16"/>
      <c r="AR67" s="16"/>
    </row>
    <row r="68" spans="1:57">
      <c r="B68" s="16"/>
      <c r="AR68" s="16"/>
    </row>
    <row r="69" spans="1:57">
      <c r="B69" s="16"/>
      <c r="AR69" s="16"/>
    </row>
    <row r="70" spans="1:57">
      <c r="B70" s="16"/>
      <c r="AR70" s="16"/>
    </row>
    <row r="71" spans="1:57">
      <c r="B71" s="16"/>
      <c r="AR71" s="16"/>
    </row>
    <row r="72" spans="1:57">
      <c r="B72" s="16"/>
      <c r="AR72" s="16"/>
    </row>
    <row r="73" spans="1:57">
      <c r="B73" s="16"/>
      <c r="AR73" s="16"/>
    </row>
    <row r="74" spans="1:57">
      <c r="B74" s="16"/>
      <c r="AR74" s="16"/>
    </row>
    <row r="75" spans="1:57" s="2" customFormat="1" ht="12.75">
      <c r="A75" s="28"/>
      <c r="B75" s="29"/>
      <c r="C75" s="28"/>
      <c r="D75" s="41" t="s">
        <v>45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1" t="s">
        <v>46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1" t="s">
        <v>45</v>
      </c>
      <c r="AI75" s="31"/>
      <c r="AJ75" s="31"/>
      <c r="AK75" s="31"/>
      <c r="AL75" s="31"/>
      <c r="AM75" s="41" t="s">
        <v>46</v>
      </c>
      <c r="AN75" s="31"/>
      <c r="AO75" s="31"/>
      <c r="AP75" s="28"/>
      <c r="AQ75" s="28"/>
      <c r="AR75" s="29"/>
      <c r="BE75" s="28"/>
    </row>
    <row r="76" spans="1:57" s="2" customFormat="1">
      <c r="A76" s="28"/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9"/>
      <c r="BE76" s="28"/>
    </row>
    <row r="77" spans="1:57" s="2" customFormat="1" ht="6.9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9"/>
      <c r="BE77" s="28"/>
    </row>
    <row r="81" spans="1:91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9"/>
      <c r="BE81" s="28"/>
    </row>
    <row r="82" spans="1:91" s="2" customFormat="1" ht="24.95" customHeight="1">
      <c r="A82" s="28"/>
      <c r="B82" s="29"/>
      <c r="C82" s="17" t="s">
        <v>49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9"/>
      <c r="BE82" s="28"/>
    </row>
    <row r="83" spans="1:91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9"/>
      <c r="BE83" s="28"/>
    </row>
    <row r="84" spans="1:91" s="4" customFormat="1" ht="12" customHeight="1">
      <c r="B84" s="47"/>
      <c r="C84" s="23" t="s">
        <v>11</v>
      </c>
      <c r="AR84" s="47"/>
    </row>
    <row r="85" spans="1:91" s="5" customFormat="1" ht="36.950000000000003" customHeight="1">
      <c r="B85" s="48"/>
      <c r="C85" s="49" t="s">
        <v>13</v>
      </c>
      <c r="L85" s="176" t="str">
        <f>K6</f>
        <v>Výmena dažďových zvodov_Internáty B1+B2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8"/>
    </row>
    <row r="86" spans="1:91" s="2" customFormat="1" ht="6.95" customHeight="1">
      <c r="A86" s="28"/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9"/>
      <c r="BE86" s="28"/>
    </row>
    <row r="87" spans="1:91" s="2" customFormat="1" ht="12" customHeight="1">
      <c r="A87" s="28"/>
      <c r="B87" s="29"/>
      <c r="C87" s="23" t="s">
        <v>16</v>
      </c>
      <c r="D87" s="28"/>
      <c r="E87" s="28"/>
      <c r="F87" s="28"/>
      <c r="G87" s="28"/>
      <c r="H87" s="28"/>
      <c r="I87" s="28"/>
      <c r="J87" s="28"/>
      <c r="K87" s="28"/>
      <c r="L87" s="50" t="str">
        <f>IF(K8="","",K8)</f>
        <v xml:space="preserve"> </v>
      </c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3" t="s">
        <v>18</v>
      </c>
      <c r="AJ87" s="28"/>
      <c r="AK87" s="28"/>
      <c r="AL87" s="28"/>
      <c r="AM87" s="178" t="str">
        <f>IF(AN8= "","",AN8)</f>
        <v/>
      </c>
      <c r="AN87" s="178"/>
      <c r="AO87" s="28"/>
      <c r="AP87" s="28"/>
      <c r="AQ87" s="28"/>
      <c r="AR87" s="29"/>
      <c r="BE87" s="28"/>
    </row>
    <row r="88" spans="1:91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9"/>
      <c r="BE88" s="28"/>
    </row>
    <row r="89" spans="1:91" s="2" customFormat="1" ht="15.2" customHeight="1">
      <c r="A89" s="28"/>
      <c r="B89" s="29"/>
      <c r="C89" s="23" t="s">
        <v>19</v>
      </c>
      <c r="D89" s="28"/>
      <c r="E89" s="28"/>
      <c r="F89" s="28"/>
      <c r="G89" s="28"/>
      <c r="H89" s="28"/>
      <c r="I89" s="28"/>
      <c r="J89" s="28"/>
      <c r="K89" s="28"/>
      <c r="L89" s="4" t="str">
        <f>IF(E11= "","",E11)</f>
        <v>Akadémia ozbrojených síl gen.M.R.Štefánika</v>
      </c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3" t="s">
        <v>25</v>
      </c>
      <c r="AJ89" s="28"/>
      <c r="AK89" s="28"/>
      <c r="AL89" s="28"/>
      <c r="AM89" s="179" t="str">
        <f>IF(E17="","",E17)</f>
        <v xml:space="preserve"> </v>
      </c>
      <c r="AN89" s="180"/>
      <c r="AO89" s="180"/>
      <c r="AP89" s="180"/>
      <c r="AQ89" s="28"/>
      <c r="AR89" s="29"/>
      <c r="AS89" s="184" t="s">
        <v>50</v>
      </c>
      <c r="AT89" s="185"/>
      <c r="AU89" s="52"/>
      <c r="AV89" s="52"/>
      <c r="AW89" s="52"/>
      <c r="AX89" s="52"/>
      <c r="AY89" s="52"/>
      <c r="AZ89" s="52"/>
      <c r="BA89" s="52"/>
      <c r="BB89" s="52"/>
      <c r="BC89" s="52"/>
      <c r="BD89" s="53"/>
      <c r="BE89" s="28"/>
    </row>
    <row r="90" spans="1:91" s="2" customFormat="1" ht="15.2" customHeight="1">
      <c r="A90" s="28"/>
      <c r="B90" s="29"/>
      <c r="C90" s="23" t="s">
        <v>23</v>
      </c>
      <c r="D90" s="28"/>
      <c r="E90" s="28"/>
      <c r="F90" s="28"/>
      <c r="G90" s="28"/>
      <c r="H90" s="28"/>
      <c r="I90" s="28"/>
      <c r="J90" s="28"/>
      <c r="K90" s="28"/>
      <c r="L90" s="4" t="str">
        <f>IF(E14= "Vyplň údaj","",E14)</f>
        <v/>
      </c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3" t="s">
        <v>28</v>
      </c>
      <c r="AJ90" s="28"/>
      <c r="AK90" s="28"/>
      <c r="AL90" s="28"/>
      <c r="AM90" s="179" t="str">
        <f>IF(E20="","",E20)</f>
        <v xml:space="preserve"> </v>
      </c>
      <c r="AN90" s="180"/>
      <c r="AO90" s="180"/>
      <c r="AP90" s="180"/>
      <c r="AQ90" s="28"/>
      <c r="AR90" s="29"/>
      <c r="AS90" s="186"/>
      <c r="AT90" s="187"/>
      <c r="AU90" s="54"/>
      <c r="AV90" s="54"/>
      <c r="AW90" s="54"/>
      <c r="AX90" s="54"/>
      <c r="AY90" s="54"/>
      <c r="AZ90" s="54"/>
      <c r="BA90" s="54"/>
      <c r="BB90" s="54"/>
      <c r="BC90" s="54"/>
      <c r="BD90" s="55"/>
      <c r="BE90" s="28"/>
    </row>
    <row r="91" spans="1:91" s="2" customFormat="1" ht="10.9" customHeight="1">
      <c r="A91" s="28"/>
      <c r="B91" s="29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9"/>
      <c r="AS91" s="186"/>
      <c r="AT91" s="187"/>
      <c r="AU91" s="54"/>
      <c r="AV91" s="54"/>
      <c r="AW91" s="54"/>
      <c r="AX91" s="54"/>
      <c r="AY91" s="54"/>
      <c r="AZ91" s="54"/>
      <c r="BA91" s="54"/>
      <c r="BB91" s="54"/>
      <c r="BC91" s="54"/>
      <c r="BD91" s="55"/>
      <c r="BE91" s="28"/>
    </row>
    <row r="92" spans="1:91" s="2" customFormat="1" ht="29.25" customHeight="1">
      <c r="A92" s="28"/>
      <c r="B92" s="29"/>
      <c r="C92" s="188" t="s">
        <v>51</v>
      </c>
      <c r="D92" s="189"/>
      <c r="E92" s="189"/>
      <c r="F92" s="189"/>
      <c r="G92" s="189"/>
      <c r="H92" s="56"/>
      <c r="I92" s="191" t="s">
        <v>52</v>
      </c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90" t="s">
        <v>53</v>
      </c>
      <c r="AH92" s="189"/>
      <c r="AI92" s="189"/>
      <c r="AJ92" s="189"/>
      <c r="AK92" s="189"/>
      <c r="AL92" s="189"/>
      <c r="AM92" s="189"/>
      <c r="AN92" s="191" t="s">
        <v>54</v>
      </c>
      <c r="AO92" s="189"/>
      <c r="AP92" s="192"/>
      <c r="AQ92" s="57" t="s">
        <v>55</v>
      </c>
      <c r="AR92" s="29"/>
      <c r="AS92" s="58" t="s">
        <v>56</v>
      </c>
      <c r="AT92" s="59" t="s">
        <v>57</v>
      </c>
      <c r="AU92" s="59" t="s">
        <v>58</v>
      </c>
      <c r="AV92" s="59" t="s">
        <v>59</v>
      </c>
      <c r="AW92" s="59" t="s">
        <v>60</v>
      </c>
      <c r="AX92" s="59" t="s">
        <v>61</v>
      </c>
      <c r="AY92" s="59" t="s">
        <v>62</v>
      </c>
      <c r="AZ92" s="59" t="s">
        <v>63</v>
      </c>
      <c r="BA92" s="59" t="s">
        <v>64</v>
      </c>
      <c r="BB92" s="59" t="s">
        <v>65</v>
      </c>
      <c r="BC92" s="59" t="s">
        <v>66</v>
      </c>
      <c r="BD92" s="60" t="s">
        <v>67</v>
      </c>
      <c r="BE92" s="28"/>
    </row>
    <row r="93" spans="1:91" s="2" customFormat="1" ht="10.9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9"/>
      <c r="AS93" s="61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3"/>
      <c r="BE93" s="28"/>
    </row>
    <row r="94" spans="1:91" s="6" customFormat="1" ht="32.450000000000003" customHeight="1">
      <c r="B94" s="64"/>
      <c r="C94" s="65" t="s">
        <v>68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82">
        <f>ROUND(SUM(AG95:AG97),2)</f>
        <v>0</v>
      </c>
      <c r="AH94" s="182"/>
      <c r="AI94" s="182"/>
      <c r="AJ94" s="182"/>
      <c r="AK94" s="182"/>
      <c r="AL94" s="182"/>
      <c r="AM94" s="182"/>
      <c r="AN94" s="183">
        <f t="shared" ref="AN94:AN97" si="0">SUM(AG94,AT94)</f>
        <v>0</v>
      </c>
      <c r="AO94" s="183"/>
      <c r="AP94" s="183"/>
      <c r="AQ94" s="68" t="s">
        <v>1</v>
      </c>
      <c r="AR94" s="64"/>
      <c r="AS94" s="69">
        <f>ROUND(SUM(AS95:AS97),2)</f>
        <v>0</v>
      </c>
      <c r="AT94" s="70">
        <f t="shared" ref="AT94:AT97" si="1">ROUND(SUM(AV94:AW94),2)</f>
        <v>0</v>
      </c>
      <c r="AU94" s="71">
        <f>ROUND(SUM(AU95:AU97),5)</f>
        <v>0</v>
      </c>
      <c r="AV94" s="70">
        <f>ROUND(AZ94*L29,2)</f>
        <v>0</v>
      </c>
      <c r="AW94" s="70">
        <f>ROUND(BA94*L30,2)</f>
        <v>0</v>
      </c>
      <c r="AX94" s="70">
        <f>ROUND(BB94*L29,2)</f>
        <v>0</v>
      </c>
      <c r="AY94" s="70">
        <f>ROUND(BC94*L30,2)</f>
        <v>0</v>
      </c>
      <c r="AZ94" s="70">
        <f>ROUND(SUM(AZ95:AZ97),2)</f>
        <v>0</v>
      </c>
      <c r="BA94" s="70">
        <f>ROUND(SUM(BA95:BA97),2)</f>
        <v>0</v>
      </c>
      <c r="BB94" s="70">
        <f>ROUND(SUM(BB95:BB97),2)</f>
        <v>0</v>
      </c>
      <c r="BC94" s="70">
        <f>ROUND(SUM(BC95:BC97),2)</f>
        <v>0</v>
      </c>
      <c r="BD94" s="72">
        <f>ROUND(SUM(BD95:BD97),2)</f>
        <v>0</v>
      </c>
      <c r="BS94" s="73" t="s">
        <v>69</v>
      </c>
      <c r="BT94" s="73" t="s">
        <v>70</v>
      </c>
      <c r="BU94" s="74" t="s">
        <v>71</v>
      </c>
      <c r="BV94" s="73" t="s">
        <v>72</v>
      </c>
      <c r="BW94" s="73" t="s">
        <v>4</v>
      </c>
      <c r="BX94" s="73" t="s">
        <v>73</v>
      </c>
      <c r="CL94" s="73" t="s">
        <v>1</v>
      </c>
    </row>
    <row r="95" spans="1:91" s="7" customFormat="1" ht="24.75" customHeight="1">
      <c r="A95" s="75" t="s">
        <v>74</v>
      </c>
      <c r="B95" s="76"/>
      <c r="C95" s="77"/>
      <c r="D95" s="181" t="s">
        <v>77</v>
      </c>
      <c r="E95" s="181"/>
      <c r="F95" s="181"/>
      <c r="G95" s="181"/>
      <c r="H95" s="181"/>
      <c r="I95" s="78"/>
      <c r="J95" s="181" t="s">
        <v>78</v>
      </c>
      <c r="K95" s="181"/>
      <c r="L95" s="181"/>
      <c r="M95" s="181"/>
      <c r="N95" s="181"/>
      <c r="O95" s="181"/>
      <c r="P95" s="181"/>
      <c r="Q95" s="181"/>
      <c r="R95" s="181"/>
      <c r="S95" s="181"/>
      <c r="T95" s="181"/>
      <c r="U95" s="181"/>
      <c r="V95" s="181"/>
      <c r="W95" s="181"/>
      <c r="X95" s="181"/>
      <c r="Y95" s="181"/>
      <c r="Z95" s="181"/>
      <c r="AA95" s="181"/>
      <c r="AB95" s="181"/>
      <c r="AC95" s="181"/>
      <c r="AD95" s="181"/>
      <c r="AE95" s="181"/>
      <c r="AF95" s="181"/>
      <c r="AG95" s="174">
        <f>'SO 03 - Klampiarske práce...'!J30</f>
        <v>0</v>
      </c>
      <c r="AH95" s="175"/>
      <c r="AI95" s="175"/>
      <c r="AJ95" s="175"/>
      <c r="AK95" s="175"/>
      <c r="AL95" s="175"/>
      <c r="AM95" s="175"/>
      <c r="AN95" s="174">
        <f t="shared" si="0"/>
        <v>0</v>
      </c>
      <c r="AO95" s="175"/>
      <c r="AP95" s="175"/>
      <c r="AQ95" s="79" t="s">
        <v>75</v>
      </c>
      <c r="AR95" s="76"/>
      <c r="AS95" s="80">
        <v>0</v>
      </c>
      <c r="AT95" s="81">
        <f t="shared" si="1"/>
        <v>0</v>
      </c>
      <c r="AU95" s="82">
        <f>'SO 03 - Klampiarske práce...'!P117</f>
        <v>0</v>
      </c>
      <c r="AV95" s="81">
        <f>'SO 03 - Klampiarske práce...'!J33</f>
        <v>0</v>
      </c>
      <c r="AW95" s="81">
        <f>'SO 03 - Klampiarske práce...'!J34</f>
        <v>0</v>
      </c>
      <c r="AX95" s="81">
        <f>'SO 03 - Klampiarske práce...'!J35</f>
        <v>0</v>
      </c>
      <c r="AY95" s="81">
        <f>'SO 03 - Klampiarske práce...'!J36</f>
        <v>0</v>
      </c>
      <c r="AZ95" s="81">
        <f>'SO 03 - Klampiarske práce...'!F33</f>
        <v>0</v>
      </c>
      <c r="BA95" s="81">
        <f>'SO 03 - Klampiarske práce...'!F34</f>
        <v>0</v>
      </c>
      <c r="BB95" s="81">
        <f>'SO 03 - Klampiarske práce...'!F35</f>
        <v>0</v>
      </c>
      <c r="BC95" s="81">
        <f>'SO 03 - Klampiarske práce...'!F36</f>
        <v>0</v>
      </c>
      <c r="BD95" s="83">
        <f>'SO 03 - Klampiarske práce...'!F37</f>
        <v>0</v>
      </c>
      <c r="BT95" s="84" t="s">
        <v>76</v>
      </c>
      <c r="BV95" s="84" t="s">
        <v>72</v>
      </c>
      <c r="BW95" s="84" t="s">
        <v>79</v>
      </c>
      <c r="BX95" s="84" t="s">
        <v>4</v>
      </c>
      <c r="CL95" s="84" t="s">
        <v>1</v>
      </c>
      <c r="CM95" s="84" t="s">
        <v>70</v>
      </c>
    </row>
    <row r="96" spans="1:91" s="7" customFormat="1" ht="24.75" customHeight="1">
      <c r="A96" s="75" t="s">
        <v>74</v>
      </c>
      <c r="B96" s="76"/>
      <c r="C96" s="77"/>
      <c r="D96" s="181" t="s">
        <v>80</v>
      </c>
      <c r="E96" s="181"/>
      <c r="F96" s="181"/>
      <c r="G96" s="181"/>
      <c r="H96" s="181"/>
      <c r="I96" s="78"/>
      <c r="J96" s="181" t="s">
        <v>81</v>
      </c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1"/>
      <c r="X96" s="181"/>
      <c r="Y96" s="181"/>
      <c r="Z96" s="181"/>
      <c r="AA96" s="181"/>
      <c r="AB96" s="181"/>
      <c r="AC96" s="181"/>
      <c r="AD96" s="181"/>
      <c r="AE96" s="181"/>
      <c r="AF96" s="181"/>
      <c r="AG96" s="174">
        <f>'SO 04 - Klampiarske práce...'!J30</f>
        <v>0</v>
      </c>
      <c r="AH96" s="175"/>
      <c r="AI96" s="175"/>
      <c r="AJ96" s="175"/>
      <c r="AK96" s="175"/>
      <c r="AL96" s="175"/>
      <c r="AM96" s="175"/>
      <c r="AN96" s="174">
        <f t="shared" si="0"/>
        <v>0</v>
      </c>
      <c r="AO96" s="175"/>
      <c r="AP96" s="175"/>
      <c r="AQ96" s="79" t="s">
        <v>75</v>
      </c>
      <c r="AR96" s="76"/>
      <c r="AS96" s="80">
        <v>0</v>
      </c>
      <c r="AT96" s="81">
        <f t="shared" si="1"/>
        <v>0</v>
      </c>
      <c r="AU96" s="82">
        <f>'SO 04 - Klampiarske práce...'!P117</f>
        <v>0</v>
      </c>
      <c r="AV96" s="81">
        <f>'SO 04 - Klampiarske práce...'!J33</f>
        <v>0</v>
      </c>
      <c r="AW96" s="81">
        <f>'SO 04 - Klampiarske práce...'!J34</f>
        <v>0</v>
      </c>
      <c r="AX96" s="81">
        <f>'SO 04 - Klampiarske práce...'!J35</f>
        <v>0</v>
      </c>
      <c r="AY96" s="81">
        <f>'SO 04 - Klampiarske práce...'!J36</f>
        <v>0</v>
      </c>
      <c r="AZ96" s="81">
        <f>'SO 04 - Klampiarske práce...'!F33</f>
        <v>0</v>
      </c>
      <c r="BA96" s="81">
        <f>'SO 04 - Klampiarske práce...'!F34</f>
        <v>0</v>
      </c>
      <c r="BB96" s="81">
        <f>'SO 04 - Klampiarske práce...'!F35</f>
        <v>0</v>
      </c>
      <c r="BC96" s="81">
        <f>'SO 04 - Klampiarske práce...'!F36</f>
        <v>0</v>
      </c>
      <c r="BD96" s="83">
        <f>'SO 04 - Klampiarske práce...'!F37</f>
        <v>0</v>
      </c>
      <c r="BT96" s="84" t="s">
        <v>76</v>
      </c>
      <c r="BV96" s="84" t="s">
        <v>72</v>
      </c>
      <c r="BW96" s="84" t="s">
        <v>82</v>
      </c>
      <c r="BX96" s="84" t="s">
        <v>4</v>
      </c>
      <c r="CL96" s="84" t="s">
        <v>1</v>
      </c>
      <c r="CM96" s="84" t="s">
        <v>70</v>
      </c>
    </row>
    <row r="97" spans="1:91" s="7" customFormat="1" ht="24.75" customHeight="1">
      <c r="A97" s="75" t="s">
        <v>74</v>
      </c>
      <c r="B97" s="76"/>
      <c r="C97" s="77"/>
      <c r="D97" s="181" t="s">
        <v>83</v>
      </c>
      <c r="E97" s="181"/>
      <c r="F97" s="181"/>
      <c r="G97" s="181"/>
      <c r="H97" s="181"/>
      <c r="I97" s="78"/>
      <c r="J97" s="181" t="s">
        <v>84</v>
      </c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1"/>
      <c r="X97" s="181"/>
      <c r="Y97" s="181"/>
      <c r="Z97" s="181"/>
      <c r="AA97" s="181"/>
      <c r="AB97" s="181"/>
      <c r="AC97" s="181"/>
      <c r="AD97" s="181"/>
      <c r="AE97" s="181"/>
      <c r="AF97" s="181"/>
      <c r="AG97" s="174">
        <f>'SO 05 - Klampiarske práce...'!J30</f>
        <v>0</v>
      </c>
      <c r="AH97" s="175"/>
      <c r="AI97" s="175"/>
      <c r="AJ97" s="175"/>
      <c r="AK97" s="175"/>
      <c r="AL97" s="175"/>
      <c r="AM97" s="175"/>
      <c r="AN97" s="174">
        <f t="shared" si="0"/>
        <v>0</v>
      </c>
      <c r="AO97" s="175"/>
      <c r="AP97" s="175"/>
      <c r="AQ97" s="79" t="s">
        <v>75</v>
      </c>
      <c r="AR97" s="76"/>
      <c r="AS97" s="85">
        <v>0</v>
      </c>
      <c r="AT97" s="86">
        <f t="shared" si="1"/>
        <v>0</v>
      </c>
      <c r="AU97" s="87">
        <f>'SO 05 - Klampiarske práce...'!P117</f>
        <v>0</v>
      </c>
      <c r="AV97" s="86">
        <f>'SO 05 - Klampiarske práce...'!J33</f>
        <v>0</v>
      </c>
      <c r="AW97" s="86">
        <f>'SO 05 - Klampiarske práce...'!J34</f>
        <v>0</v>
      </c>
      <c r="AX97" s="86">
        <f>'SO 05 - Klampiarske práce...'!J35</f>
        <v>0</v>
      </c>
      <c r="AY97" s="86">
        <f>'SO 05 - Klampiarske práce...'!J36</f>
        <v>0</v>
      </c>
      <c r="AZ97" s="86">
        <f>'SO 05 - Klampiarske práce...'!F33</f>
        <v>0</v>
      </c>
      <c r="BA97" s="86">
        <f>'SO 05 - Klampiarske práce...'!F34</f>
        <v>0</v>
      </c>
      <c r="BB97" s="86">
        <f>'SO 05 - Klampiarske práce...'!F35</f>
        <v>0</v>
      </c>
      <c r="BC97" s="86">
        <f>'SO 05 - Klampiarske práce...'!F36</f>
        <v>0</v>
      </c>
      <c r="BD97" s="88">
        <f>'SO 05 - Klampiarske práce...'!F37</f>
        <v>0</v>
      </c>
      <c r="BT97" s="84" t="s">
        <v>76</v>
      </c>
      <c r="BV97" s="84" t="s">
        <v>72</v>
      </c>
      <c r="BW97" s="84" t="s">
        <v>85</v>
      </c>
      <c r="BX97" s="84" t="s">
        <v>4</v>
      </c>
      <c r="CL97" s="84" t="s">
        <v>1</v>
      </c>
      <c r="CM97" s="84" t="s">
        <v>70</v>
      </c>
    </row>
    <row r="98" spans="1:91" s="2" customFormat="1" ht="30" customHeight="1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9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91" s="2" customFormat="1" ht="6.95" customHeight="1">
      <c r="A99" s="28"/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29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</sheetData>
  <mergeCells count="50">
    <mergeCell ref="AS89:AT91"/>
    <mergeCell ref="AM90:AP90"/>
    <mergeCell ref="C92:G92"/>
    <mergeCell ref="AG92:AM92"/>
    <mergeCell ref="I92:AF92"/>
    <mergeCell ref="AN92:AP92"/>
    <mergeCell ref="D95:H95"/>
    <mergeCell ref="J95:AF95"/>
    <mergeCell ref="AG95:AM95"/>
    <mergeCell ref="AG94:AM94"/>
    <mergeCell ref="AN94:AP94"/>
    <mergeCell ref="D96:H96"/>
    <mergeCell ref="J96:AF96"/>
    <mergeCell ref="AN97:AP97"/>
    <mergeCell ref="AG97:AM97"/>
    <mergeCell ref="D97:H97"/>
    <mergeCell ref="J97:AF97"/>
    <mergeCell ref="AK30:AO30"/>
    <mergeCell ref="L30:P30"/>
    <mergeCell ref="W30:AE30"/>
    <mergeCell ref="L31:P31"/>
    <mergeCell ref="AN96:AP96"/>
    <mergeCell ref="AG96:AM96"/>
    <mergeCell ref="L85:AO85"/>
    <mergeCell ref="AM87:AN87"/>
    <mergeCell ref="AM89:AP89"/>
    <mergeCell ref="AN95:AP95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 03 - Klampiarske práce...'!C2" display="/"/>
    <hyperlink ref="A96" location="'SO 04 - Klampiarske práce...'!C2" display="/"/>
    <hyperlink ref="A97" location="'SO 05 - Klampiarske prác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107" workbookViewId="0">
      <selection activeCell="F128" sqref="F12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54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3" t="s">
        <v>79</v>
      </c>
    </row>
    <row r="3" spans="1:46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1:46" s="1" customFormat="1" ht="24.95" customHeight="1">
      <c r="B4" s="16"/>
      <c r="D4" s="17" t="s">
        <v>86</v>
      </c>
      <c r="L4" s="16"/>
      <c r="M4" s="89" t="s">
        <v>9</v>
      </c>
      <c r="AT4" s="13" t="s">
        <v>3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23" t="s">
        <v>13</v>
      </c>
      <c r="L6" s="16"/>
    </row>
    <row r="7" spans="1:46" s="1" customFormat="1" ht="16.5" customHeight="1">
      <c r="B7" s="16"/>
      <c r="E7" s="194" t="str">
        <f>'Rekapitulácia stavby'!K6</f>
        <v>Výmena dažďových zvodov_Internáty B1+B2</v>
      </c>
      <c r="F7" s="195"/>
      <c r="G7" s="195"/>
      <c r="H7" s="195"/>
      <c r="L7" s="16"/>
    </row>
    <row r="8" spans="1:46" s="2" customFormat="1" ht="12" customHeight="1">
      <c r="A8" s="28"/>
      <c r="B8" s="29"/>
      <c r="C8" s="28"/>
      <c r="D8" s="23" t="s">
        <v>87</v>
      </c>
      <c r="E8" s="28"/>
      <c r="F8" s="28"/>
      <c r="G8" s="28"/>
      <c r="H8" s="28"/>
      <c r="I8" s="28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76" t="s">
        <v>120</v>
      </c>
      <c r="F9" s="193"/>
      <c r="G9" s="193"/>
      <c r="H9" s="193"/>
      <c r="I9" s="28"/>
      <c r="J9" s="28"/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3" t="s">
        <v>14</v>
      </c>
      <c r="E11" s="28"/>
      <c r="F11" s="21" t="s">
        <v>1</v>
      </c>
      <c r="G11" s="28"/>
      <c r="H11" s="28"/>
      <c r="I11" s="23" t="s">
        <v>15</v>
      </c>
      <c r="J11" s="21" t="s">
        <v>1</v>
      </c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3" t="s">
        <v>16</v>
      </c>
      <c r="E12" s="28"/>
      <c r="F12" s="21" t="s">
        <v>17</v>
      </c>
      <c r="G12" s="28"/>
      <c r="H12" s="28"/>
      <c r="I12" s="23" t="s">
        <v>18</v>
      </c>
      <c r="J12" s="51"/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3" t="s">
        <v>19</v>
      </c>
      <c r="E14" s="28"/>
      <c r="F14" s="28"/>
      <c r="G14" s="28"/>
      <c r="H14" s="28"/>
      <c r="I14" s="23" t="s">
        <v>20</v>
      </c>
      <c r="J14" s="21" t="str">
        <f>IF('Rekapitulácia stavby'!AN10="","",'Rekapitulácia stavby'!AN10)</f>
        <v/>
      </c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1" t="str">
        <f>IF('Rekapitulácia stavby'!E11="","",'Rekapitulácia stavby'!E11)</f>
        <v>Akadémia ozbrojených síl gen.M.R.Štefánika</v>
      </c>
      <c r="F15" s="28"/>
      <c r="G15" s="28"/>
      <c r="H15" s="28"/>
      <c r="I15" s="23" t="s">
        <v>22</v>
      </c>
      <c r="J15" s="21" t="str">
        <f>IF('Rekapitulácia stavby'!AN11="","",'Rekapitulácia stavby'!AN11)</f>
        <v/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3" t="s">
        <v>23</v>
      </c>
      <c r="E17" s="28"/>
      <c r="F17" s="28"/>
      <c r="G17" s="28"/>
      <c r="H17" s="28"/>
      <c r="I17" s="23" t="s">
        <v>20</v>
      </c>
      <c r="J17" s="24" t="str">
        <f>'Rekapitulácia stavby'!AN13</f>
        <v>Vyplň údaj</v>
      </c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196" t="str">
        <f>'Rekapitulácia stavby'!E14</f>
        <v>Vyplň údaj</v>
      </c>
      <c r="F18" s="166"/>
      <c r="G18" s="166"/>
      <c r="H18" s="166"/>
      <c r="I18" s="23" t="s">
        <v>22</v>
      </c>
      <c r="J18" s="24" t="str">
        <f>'Rekapitulácia stavby'!AN14</f>
        <v>Vyplň údaj</v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3" t="s">
        <v>25</v>
      </c>
      <c r="E20" s="28"/>
      <c r="F20" s="28"/>
      <c r="G20" s="28"/>
      <c r="H20" s="28"/>
      <c r="I20" s="23" t="s">
        <v>20</v>
      </c>
      <c r="J20" s="21" t="str">
        <f>IF('Rekapitulácia stavby'!AN16="","",'Rekapitulácia stavby'!AN16)</f>
        <v/>
      </c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1" t="str">
        <f>IF('Rekapitulácia stavby'!E17="","",'Rekapitulácia stavby'!E17)</f>
        <v xml:space="preserve"> </v>
      </c>
      <c r="F21" s="28"/>
      <c r="G21" s="28"/>
      <c r="H21" s="28"/>
      <c r="I21" s="23" t="s">
        <v>22</v>
      </c>
      <c r="J21" s="21" t="str">
        <f>IF('Rekapitulácia stavby'!AN17="","",'Rekapitulácia stavby'!AN17)</f>
        <v/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3" t="s">
        <v>28</v>
      </c>
      <c r="E23" s="28"/>
      <c r="F23" s="28"/>
      <c r="G23" s="28"/>
      <c r="H23" s="28"/>
      <c r="I23" s="23" t="s">
        <v>20</v>
      </c>
      <c r="J23" s="21" t="str">
        <f>IF('Rekapitulácia stavby'!AN19="","",'Rekapitulácia stavby'!AN19)</f>
        <v/>
      </c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1" t="str">
        <f>IF('Rekapitulácia stavby'!E20="","",'Rekapitulácia stavby'!E20)</f>
        <v xml:space="preserve"> </v>
      </c>
      <c r="F24" s="28"/>
      <c r="G24" s="28"/>
      <c r="H24" s="28"/>
      <c r="I24" s="23" t="s">
        <v>22</v>
      </c>
      <c r="J24" s="21" t="str">
        <f>IF('Rekapitulácia stavby'!AN20="","",'Rekapitulácia stavby'!AN20)</f>
        <v/>
      </c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3" t="s">
        <v>29</v>
      </c>
      <c r="E26" s="28"/>
      <c r="F26" s="28"/>
      <c r="G26" s="28"/>
      <c r="H26" s="28"/>
      <c r="I26" s="28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90"/>
      <c r="B27" s="91"/>
      <c r="C27" s="90"/>
      <c r="D27" s="90"/>
      <c r="E27" s="170" t="s">
        <v>1</v>
      </c>
      <c r="F27" s="170"/>
      <c r="G27" s="170"/>
      <c r="H27" s="170"/>
      <c r="I27" s="90"/>
      <c r="J27" s="90"/>
      <c r="K27" s="90"/>
      <c r="L27" s="92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29"/>
      <c r="C29" s="28"/>
      <c r="D29" s="62"/>
      <c r="E29" s="62"/>
      <c r="F29" s="62"/>
      <c r="G29" s="62"/>
      <c r="H29" s="62"/>
      <c r="I29" s="62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29"/>
      <c r="C30" s="28"/>
      <c r="D30" s="93" t="s">
        <v>30</v>
      </c>
      <c r="E30" s="28"/>
      <c r="F30" s="28"/>
      <c r="G30" s="28"/>
      <c r="H30" s="28"/>
      <c r="I30" s="28"/>
      <c r="J30" s="67">
        <f>ROUND(J117, 2)</f>
        <v>0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29"/>
      <c r="C31" s="28"/>
      <c r="D31" s="62"/>
      <c r="E31" s="62"/>
      <c r="F31" s="62"/>
      <c r="G31" s="62"/>
      <c r="H31" s="62"/>
      <c r="I31" s="62"/>
      <c r="J31" s="62"/>
      <c r="K31" s="62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29"/>
      <c r="C32" s="28"/>
      <c r="D32" s="28"/>
      <c r="E32" s="28"/>
      <c r="F32" s="32" t="s">
        <v>32</v>
      </c>
      <c r="G32" s="28"/>
      <c r="H32" s="28"/>
      <c r="I32" s="32" t="s">
        <v>31</v>
      </c>
      <c r="J32" s="32" t="s">
        <v>33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29"/>
      <c r="C33" s="28"/>
      <c r="D33" s="94" t="s">
        <v>34</v>
      </c>
      <c r="E33" s="23" t="s">
        <v>35</v>
      </c>
      <c r="F33" s="95">
        <f>ROUND((SUM(BE117:BE129)),  2)</f>
        <v>0</v>
      </c>
      <c r="G33" s="28"/>
      <c r="H33" s="28"/>
      <c r="I33" s="96">
        <v>0.2</v>
      </c>
      <c r="J33" s="95">
        <f>ROUND(((SUM(BE117:BE129))*I33),  2)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29"/>
      <c r="C34" s="28"/>
      <c r="D34" s="28"/>
      <c r="E34" s="23" t="s">
        <v>36</v>
      </c>
      <c r="F34" s="95">
        <f>ROUND((SUM(BF117:BF129)),  2)</f>
        <v>0</v>
      </c>
      <c r="G34" s="28"/>
      <c r="H34" s="28"/>
      <c r="I34" s="96">
        <v>0.2</v>
      </c>
      <c r="J34" s="95">
        <f>ROUND(((SUM(BF117:BF129))*I34),  2)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29"/>
      <c r="C35" s="28"/>
      <c r="D35" s="28"/>
      <c r="E35" s="23" t="s">
        <v>37</v>
      </c>
      <c r="F35" s="95">
        <f>ROUND((SUM(BG117:BG129)),  2)</f>
        <v>0</v>
      </c>
      <c r="G35" s="28"/>
      <c r="H35" s="28"/>
      <c r="I35" s="96">
        <v>0.2</v>
      </c>
      <c r="J35" s="95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29"/>
      <c r="C36" s="28"/>
      <c r="D36" s="28"/>
      <c r="E36" s="23" t="s">
        <v>38</v>
      </c>
      <c r="F36" s="95">
        <f>ROUND((SUM(BH117:BH129)),  2)</f>
        <v>0</v>
      </c>
      <c r="G36" s="28"/>
      <c r="H36" s="28"/>
      <c r="I36" s="96">
        <v>0.2</v>
      </c>
      <c r="J36" s="95">
        <f>0</f>
        <v>0</v>
      </c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29"/>
      <c r="C37" s="28"/>
      <c r="D37" s="28"/>
      <c r="E37" s="23" t="s">
        <v>39</v>
      </c>
      <c r="F37" s="95">
        <f>ROUND((SUM(BI117:BI129)),  2)</f>
        <v>0</v>
      </c>
      <c r="G37" s="28"/>
      <c r="H37" s="28"/>
      <c r="I37" s="96">
        <v>0</v>
      </c>
      <c r="J37" s="95">
        <f>0</f>
        <v>0</v>
      </c>
      <c r="K37" s="28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29"/>
      <c r="C39" s="97"/>
      <c r="D39" s="98" t="s">
        <v>40</v>
      </c>
      <c r="E39" s="56"/>
      <c r="F39" s="56"/>
      <c r="G39" s="99" t="s">
        <v>41</v>
      </c>
      <c r="H39" s="100" t="s">
        <v>42</v>
      </c>
      <c r="I39" s="56"/>
      <c r="J39" s="101">
        <f>SUM(J30:J37)</f>
        <v>0</v>
      </c>
      <c r="K39" s="102"/>
      <c r="L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6"/>
      <c r="L41" s="16"/>
    </row>
    <row r="42" spans="1:31" s="1" customFormat="1" ht="14.45" customHeight="1">
      <c r="B42" s="16"/>
      <c r="L42" s="16"/>
    </row>
    <row r="43" spans="1:31" s="1" customFormat="1" ht="14.45" customHeight="1">
      <c r="B43" s="16"/>
      <c r="L43" s="16"/>
    </row>
    <row r="44" spans="1:31" s="1" customFormat="1" ht="14.45" customHeight="1">
      <c r="B44" s="16"/>
      <c r="L44" s="16"/>
    </row>
    <row r="45" spans="1:31" s="1" customFormat="1" ht="14.45" customHeight="1">
      <c r="B45" s="16"/>
      <c r="L45" s="16"/>
    </row>
    <row r="46" spans="1:31" s="1" customFormat="1" ht="14.45" customHeight="1">
      <c r="B46" s="16"/>
      <c r="L46" s="16"/>
    </row>
    <row r="47" spans="1:31" s="1" customFormat="1" ht="14.45" customHeight="1">
      <c r="B47" s="16"/>
      <c r="L47" s="16"/>
    </row>
    <row r="48" spans="1:31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38"/>
      <c r="D50" s="39" t="s">
        <v>43</v>
      </c>
      <c r="E50" s="40"/>
      <c r="F50" s="40"/>
      <c r="G50" s="39" t="s">
        <v>44</v>
      </c>
      <c r="H50" s="40"/>
      <c r="I50" s="40"/>
      <c r="J50" s="40"/>
      <c r="K50" s="40"/>
      <c r="L50" s="38"/>
    </row>
    <row r="51" spans="1:31">
      <c r="B51" s="16"/>
      <c r="L51" s="16"/>
    </row>
    <row r="52" spans="1:31">
      <c r="B52" s="16"/>
      <c r="L52" s="16"/>
    </row>
    <row r="53" spans="1:31">
      <c r="B53" s="16"/>
      <c r="L53" s="16"/>
    </row>
    <row r="54" spans="1:31">
      <c r="B54" s="16"/>
      <c r="L54" s="16"/>
    </row>
    <row r="55" spans="1:31">
      <c r="B55" s="16"/>
      <c r="L55" s="16"/>
    </row>
    <row r="56" spans="1:31">
      <c r="B56" s="16"/>
      <c r="L56" s="16"/>
    </row>
    <row r="57" spans="1:31">
      <c r="B57" s="16"/>
      <c r="L57" s="16"/>
    </row>
    <row r="58" spans="1:31">
      <c r="B58" s="16"/>
      <c r="L58" s="16"/>
    </row>
    <row r="59" spans="1:31">
      <c r="B59" s="16"/>
      <c r="L59" s="16"/>
    </row>
    <row r="60" spans="1:31">
      <c r="B60" s="16"/>
      <c r="L60" s="16"/>
    </row>
    <row r="61" spans="1:31" s="2" customFormat="1" ht="12.75">
      <c r="A61" s="28"/>
      <c r="B61" s="29"/>
      <c r="C61" s="28"/>
      <c r="D61" s="41" t="s">
        <v>45</v>
      </c>
      <c r="E61" s="31"/>
      <c r="F61" s="103" t="s">
        <v>46</v>
      </c>
      <c r="G61" s="41" t="s">
        <v>45</v>
      </c>
      <c r="H61" s="31"/>
      <c r="I61" s="31"/>
      <c r="J61" s="104" t="s">
        <v>46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6"/>
      <c r="L62" s="16"/>
    </row>
    <row r="63" spans="1:31">
      <c r="B63" s="16"/>
      <c r="L63" s="16"/>
    </row>
    <row r="64" spans="1:31">
      <c r="B64" s="16"/>
      <c r="L64" s="16"/>
    </row>
    <row r="65" spans="1:31" s="2" customFormat="1" ht="12.75">
      <c r="A65" s="28"/>
      <c r="B65" s="29"/>
      <c r="C65" s="28"/>
      <c r="D65" s="39" t="s">
        <v>47</v>
      </c>
      <c r="E65" s="42"/>
      <c r="F65" s="42"/>
      <c r="G65" s="39" t="s">
        <v>48</v>
      </c>
      <c r="H65" s="42"/>
      <c r="I65" s="42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6"/>
      <c r="L66" s="16"/>
    </row>
    <row r="67" spans="1:31">
      <c r="B67" s="16"/>
      <c r="L67" s="16"/>
    </row>
    <row r="68" spans="1:31">
      <c r="B68" s="16"/>
      <c r="L68" s="16"/>
    </row>
    <row r="69" spans="1:31">
      <c r="B69" s="16"/>
      <c r="L69" s="16"/>
    </row>
    <row r="70" spans="1:31">
      <c r="B70" s="16"/>
      <c r="L70" s="16"/>
    </row>
    <row r="71" spans="1:31">
      <c r="B71" s="16"/>
      <c r="L71" s="16"/>
    </row>
    <row r="72" spans="1:31">
      <c r="B72" s="16"/>
      <c r="L72" s="16"/>
    </row>
    <row r="73" spans="1:31">
      <c r="B73" s="16"/>
      <c r="L73" s="16"/>
    </row>
    <row r="74" spans="1:31">
      <c r="B74" s="16"/>
      <c r="L74" s="16"/>
    </row>
    <row r="75" spans="1:31">
      <c r="B75" s="16"/>
      <c r="L75" s="16"/>
    </row>
    <row r="76" spans="1:31" s="2" customFormat="1" ht="12.75">
      <c r="A76" s="28"/>
      <c r="B76" s="29"/>
      <c r="C76" s="28"/>
      <c r="D76" s="41" t="s">
        <v>45</v>
      </c>
      <c r="E76" s="31"/>
      <c r="F76" s="103" t="s">
        <v>46</v>
      </c>
      <c r="G76" s="41" t="s">
        <v>45</v>
      </c>
      <c r="H76" s="31"/>
      <c r="I76" s="31"/>
      <c r="J76" s="104" t="s">
        <v>46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17" t="s">
        <v>88</v>
      </c>
      <c r="D82" s="28"/>
      <c r="E82" s="28"/>
      <c r="F82" s="28"/>
      <c r="G82" s="28"/>
      <c r="H82" s="28"/>
      <c r="I82" s="28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3" t="s">
        <v>13</v>
      </c>
      <c r="D84" s="28"/>
      <c r="E84" s="28"/>
      <c r="F84" s="28"/>
      <c r="G84" s="28"/>
      <c r="H84" s="28"/>
      <c r="I84" s="28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>
      <c r="A85" s="28"/>
      <c r="B85" s="29"/>
      <c r="C85" s="28"/>
      <c r="D85" s="28"/>
      <c r="E85" s="194" t="str">
        <f>E7</f>
        <v>Výmena dažďových zvodov_Internáty B1+B2</v>
      </c>
      <c r="F85" s="195"/>
      <c r="G85" s="195"/>
      <c r="H85" s="195"/>
      <c r="I85" s="28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3" t="s">
        <v>87</v>
      </c>
      <c r="D86" s="28"/>
      <c r="E86" s="28"/>
      <c r="F86" s="28"/>
      <c r="G86" s="28"/>
      <c r="H86" s="28"/>
      <c r="I86" s="28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176" t="str">
        <f>E9</f>
        <v>SO 03 - Klampiarske práce_Internát B1_východ+západ</v>
      </c>
      <c r="F87" s="193"/>
      <c r="G87" s="193"/>
      <c r="H87" s="193"/>
      <c r="I87" s="28"/>
      <c r="J87" s="28"/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3" t="s">
        <v>16</v>
      </c>
      <c r="D89" s="28"/>
      <c r="E89" s="28"/>
      <c r="F89" s="21" t="str">
        <f>F12</f>
        <v xml:space="preserve"> </v>
      </c>
      <c r="G89" s="28"/>
      <c r="H89" s="28"/>
      <c r="I89" s="23" t="s">
        <v>18</v>
      </c>
      <c r="J89" s="51" t="str">
        <f>IF(J12="","",J12)</f>
        <v/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3" t="s">
        <v>19</v>
      </c>
      <c r="D91" s="28"/>
      <c r="E91" s="28"/>
      <c r="F91" s="21" t="str">
        <f>E15</f>
        <v>Akadémia ozbrojených síl gen.M.R.Štefánika</v>
      </c>
      <c r="G91" s="28"/>
      <c r="H91" s="28"/>
      <c r="I91" s="23" t="s">
        <v>25</v>
      </c>
      <c r="J91" s="26" t="str">
        <f>E21</f>
        <v xml:space="preserve"> </v>
      </c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3" t="s">
        <v>23</v>
      </c>
      <c r="D92" s="28"/>
      <c r="E92" s="28"/>
      <c r="F92" s="21" t="str">
        <f>IF(E18="","",E18)</f>
        <v>Vyplň údaj</v>
      </c>
      <c r="G92" s="28"/>
      <c r="H92" s="28"/>
      <c r="I92" s="23" t="s">
        <v>28</v>
      </c>
      <c r="J92" s="26" t="str">
        <f>E24</f>
        <v xml:space="preserve"> </v>
      </c>
      <c r="K92" s="28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05" t="s">
        <v>89</v>
      </c>
      <c r="D94" s="97"/>
      <c r="E94" s="97"/>
      <c r="F94" s="97"/>
      <c r="G94" s="97"/>
      <c r="H94" s="97"/>
      <c r="I94" s="97"/>
      <c r="J94" s="106" t="s">
        <v>90</v>
      </c>
      <c r="K94" s="97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07" t="s">
        <v>91</v>
      </c>
      <c r="D96" s="28"/>
      <c r="E96" s="28"/>
      <c r="F96" s="28"/>
      <c r="G96" s="28"/>
      <c r="H96" s="28"/>
      <c r="I96" s="28"/>
      <c r="J96" s="67">
        <f>J117</f>
        <v>0</v>
      </c>
      <c r="K96" s="28"/>
      <c r="L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3" t="s">
        <v>92</v>
      </c>
    </row>
    <row r="97" spans="1:31" s="9" customFormat="1" ht="24.95" customHeight="1">
      <c r="B97" s="108"/>
      <c r="D97" s="109" t="s">
        <v>121</v>
      </c>
      <c r="E97" s="110"/>
      <c r="F97" s="110"/>
      <c r="G97" s="110"/>
      <c r="H97" s="110"/>
      <c r="I97" s="110"/>
      <c r="J97" s="111">
        <f>J118</f>
        <v>0</v>
      </c>
      <c r="L97" s="108"/>
    </row>
    <row r="98" spans="1:31" s="2" customFormat="1" ht="21.75" customHeight="1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3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31" s="2" customFormat="1" ht="6.95" customHeight="1">
      <c r="A99" s="28"/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3" spans="1:31" s="2" customFormat="1" ht="6.95" customHeight="1">
      <c r="A103" s="28"/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1:31" s="2" customFormat="1" ht="24.95" customHeight="1">
      <c r="A104" s="28"/>
      <c r="B104" s="29"/>
      <c r="C104" s="17" t="s">
        <v>93</v>
      </c>
      <c r="D104" s="28"/>
      <c r="E104" s="28"/>
      <c r="F104" s="28"/>
      <c r="G104" s="28"/>
      <c r="H104" s="28"/>
      <c r="I104" s="28"/>
      <c r="J104" s="28"/>
      <c r="K104" s="28"/>
      <c r="L104" s="3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31" s="2" customFormat="1" ht="6.95" customHeight="1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3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31" s="2" customFormat="1" ht="12" customHeight="1">
      <c r="A106" s="28"/>
      <c r="B106" s="29"/>
      <c r="C106" s="23" t="s">
        <v>13</v>
      </c>
      <c r="D106" s="28"/>
      <c r="E106" s="28"/>
      <c r="F106" s="28"/>
      <c r="G106" s="28"/>
      <c r="H106" s="28"/>
      <c r="I106" s="28"/>
      <c r="J106" s="28"/>
      <c r="K106" s="28"/>
      <c r="L106" s="3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16.5" customHeight="1">
      <c r="A107" s="28"/>
      <c r="B107" s="29"/>
      <c r="C107" s="28"/>
      <c r="D107" s="28"/>
      <c r="E107" s="194" t="str">
        <f>E7</f>
        <v>Výmena dažďových zvodov_Internáty B1+B2</v>
      </c>
      <c r="F107" s="195"/>
      <c r="G107" s="195"/>
      <c r="H107" s="195"/>
      <c r="I107" s="28"/>
      <c r="J107" s="28"/>
      <c r="K107" s="28"/>
      <c r="L107" s="3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12" customHeight="1">
      <c r="A108" s="28"/>
      <c r="B108" s="29"/>
      <c r="C108" s="23" t="s">
        <v>87</v>
      </c>
      <c r="D108" s="28"/>
      <c r="E108" s="28"/>
      <c r="F108" s="28"/>
      <c r="G108" s="28"/>
      <c r="H108" s="28"/>
      <c r="I108" s="28"/>
      <c r="J108" s="28"/>
      <c r="K108" s="28"/>
      <c r="L108" s="3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16.5" customHeight="1">
      <c r="A109" s="28"/>
      <c r="B109" s="29"/>
      <c r="C109" s="28"/>
      <c r="D109" s="28"/>
      <c r="E109" s="176" t="str">
        <f>E9</f>
        <v>SO 03 - Klampiarske práce_Internát B1_východ+západ</v>
      </c>
      <c r="F109" s="193"/>
      <c r="G109" s="193"/>
      <c r="H109" s="193"/>
      <c r="I109" s="28"/>
      <c r="J109" s="28"/>
      <c r="K109" s="28"/>
      <c r="L109" s="3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6.95" customHeight="1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3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12" customHeight="1">
      <c r="A111" s="28"/>
      <c r="B111" s="29"/>
      <c r="C111" s="23" t="s">
        <v>16</v>
      </c>
      <c r="D111" s="28"/>
      <c r="E111" s="28"/>
      <c r="F111" s="21" t="str">
        <f>F12</f>
        <v xml:space="preserve"> </v>
      </c>
      <c r="G111" s="28"/>
      <c r="H111" s="28"/>
      <c r="I111" s="23" t="s">
        <v>18</v>
      </c>
      <c r="J111" s="51" t="str">
        <f>IF(J12="","",J12)</f>
        <v/>
      </c>
      <c r="K111" s="28"/>
      <c r="L111" s="3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6.95" customHeight="1">
      <c r="A112" s="28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3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5.2" customHeight="1">
      <c r="A113" s="28"/>
      <c r="B113" s="29"/>
      <c r="C113" s="23" t="s">
        <v>19</v>
      </c>
      <c r="D113" s="28"/>
      <c r="E113" s="28"/>
      <c r="F113" s="21" t="str">
        <f>E15</f>
        <v>Akadémia ozbrojených síl gen.M.R.Štefánika</v>
      </c>
      <c r="G113" s="28"/>
      <c r="H113" s="28"/>
      <c r="I113" s="23" t="s">
        <v>25</v>
      </c>
      <c r="J113" s="26" t="str">
        <f>E21</f>
        <v xml:space="preserve"> </v>
      </c>
      <c r="K113" s="28"/>
      <c r="L113" s="3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5.2" customHeight="1">
      <c r="A114" s="28"/>
      <c r="B114" s="29"/>
      <c r="C114" s="23" t="s">
        <v>23</v>
      </c>
      <c r="D114" s="28"/>
      <c r="E114" s="28"/>
      <c r="F114" s="21" t="str">
        <f>IF(E18="","",E18)</f>
        <v>Vyplň údaj</v>
      </c>
      <c r="G114" s="28"/>
      <c r="H114" s="28"/>
      <c r="I114" s="23" t="s">
        <v>28</v>
      </c>
      <c r="J114" s="26" t="str">
        <f>E24</f>
        <v xml:space="preserve"> </v>
      </c>
      <c r="K114" s="28"/>
      <c r="L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10.35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10" customFormat="1" ht="29.25" customHeight="1">
      <c r="A116" s="112"/>
      <c r="B116" s="113"/>
      <c r="C116" s="114" t="s">
        <v>94</v>
      </c>
      <c r="D116" s="115" t="s">
        <v>55</v>
      </c>
      <c r="E116" s="115" t="s">
        <v>51</v>
      </c>
      <c r="F116" s="115" t="s">
        <v>52</v>
      </c>
      <c r="G116" s="115" t="s">
        <v>95</v>
      </c>
      <c r="H116" s="115" t="s">
        <v>96</v>
      </c>
      <c r="I116" s="115" t="s">
        <v>97</v>
      </c>
      <c r="J116" s="116" t="s">
        <v>90</v>
      </c>
      <c r="K116" s="117" t="s">
        <v>98</v>
      </c>
      <c r="L116" s="118"/>
      <c r="M116" s="58" t="s">
        <v>1</v>
      </c>
      <c r="N116" s="59" t="s">
        <v>34</v>
      </c>
      <c r="O116" s="59" t="s">
        <v>99</v>
      </c>
      <c r="P116" s="59" t="s">
        <v>100</v>
      </c>
      <c r="Q116" s="59" t="s">
        <v>101</v>
      </c>
      <c r="R116" s="59" t="s">
        <v>102</v>
      </c>
      <c r="S116" s="59" t="s">
        <v>103</v>
      </c>
      <c r="T116" s="60" t="s">
        <v>104</v>
      </c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</row>
    <row r="117" spans="1:65" s="2" customFormat="1" ht="22.9" customHeight="1">
      <c r="A117" s="28"/>
      <c r="B117" s="29"/>
      <c r="C117" s="65" t="s">
        <v>91</v>
      </c>
      <c r="D117" s="28"/>
      <c r="E117" s="28"/>
      <c r="F117" s="28"/>
      <c r="G117" s="28"/>
      <c r="H117" s="28"/>
      <c r="I117" s="28"/>
      <c r="J117" s="119">
        <f>BK117</f>
        <v>0</v>
      </c>
      <c r="K117" s="28"/>
      <c r="L117" s="29"/>
      <c r="M117" s="61"/>
      <c r="N117" s="52"/>
      <c r="O117" s="62"/>
      <c r="P117" s="120">
        <f>P118</f>
        <v>0</v>
      </c>
      <c r="Q117" s="62"/>
      <c r="R117" s="120">
        <f>R118</f>
        <v>0</v>
      </c>
      <c r="S117" s="62"/>
      <c r="T117" s="121">
        <f>T118</f>
        <v>0</v>
      </c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T117" s="13" t="s">
        <v>69</v>
      </c>
      <c r="AU117" s="13" t="s">
        <v>92</v>
      </c>
      <c r="BK117" s="122">
        <f>BK118</f>
        <v>0</v>
      </c>
    </row>
    <row r="118" spans="1:65" s="11" customFormat="1" ht="25.9" customHeight="1">
      <c r="B118" s="123"/>
      <c r="D118" s="124" t="s">
        <v>69</v>
      </c>
      <c r="E118" s="125" t="s">
        <v>105</v>
      </c>
      <c r="F118" s="125" t="s">
        <v>122</v>
      </c>
      <c r="I118" s="126"/>
      <c r="J118" s="127">
        <f>BK118</f>
        <v>0</v>
      </c>
      <c r="L118" s="123"/>
      <c r="M118" s="128"/>
      <c r="N118" s="129"/>
      <c r="O118" s="129"/>
      <c r="P118" s="130">
        <f>SUM(P119:P129)</f>
        <v>0</v>
      </c>
      <c r="Q118" s="129"/>
      <c r="R118" s="130">
        <f>SUM(R119:R129)</f>
        <v>0</v>
      </c>
      <c r="S118" s="129"/>
      <c r="T118" s="131">
        <f>SUM(T119:T129)</f>
        <v>0</v>
      </c>
      <c r="AR118" s="124" t="s">
        <v>76</v>
      </c>
      <c r="AT118" s="132" t="s">
        <v>69</v>
      </c>
      <c r="AU118" s="132" t="s">
        <v>70</v>
      </c>
      <c r="AY118" s="124" t="s">
        <v>106</v>
      </c>
      <c r="BK118" s="133">
        <f>SUM(BK119:BK129)</f>
        <v>0</v>
      </c>
    </row>
    <row r="119" spans="1:65" s="2" customFormat="1" ht="24.2" customHeight="1">
      <c r="A119" s="28"/>
      <c r="B119" s="134"/>
      <c r="C119" s="140" t="s">
        <v>70</v>
      </c>
      <c r="D119" s="140" t="s">
        <v>119</v>
      </c>
      <c r="E119" s="141" t="s">
        <v>123</v>
      </c>
      <c r="F119" s="142" t="s">
        <v>124</v>
      </c>
      <c r="G119" s="143" t="s">
        <v>125</v>
      </c>
      <c r="H119" s="144">
        <v>84</v>
      </c>
      <c r="I119" s="145"/>
      <c r="J119" s="144">
        <f t="shared" ref="J119:J129" si="0">ROUND(I119*H119,3)</f>
        <v>0</v>
      </c>
      <c r="K119" s="146"/>
      <c r="L119" s="29"/>
      <c r="M119" s="147" t="s">
        <v>1</v>
      </c>
      <c r="N119" s="148" t="s">
        <v>36</v>
      </c>
      <c r="O119" s="54"/>
      <c r="P119" s="135">
        <f t="shared" ref="P119:P129" si="1">O119*H119</f>
        <v>0</v>
      </c>
      <c r="Q119" s="135">
        <v>0</v>
      </c>
      <c r="R119" s="135">
        <f t="shared" ref="R119:R129" si="2">Q119*H119</f>
        <v>0</v>
      </c>
      <c r="S119" s="135">
        <v>0</v>
      </c>
      <c r="T119" s="136">
        <f t="shared" ref="T119:T129" si="3">S119*H119</f>
        <v>0</v>
      </c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R119" s="137" t="s">
        <v>110</v>
      </c>
      <c r="AT119" s="137" t="s">
        <v>119</v>
      </c>
      <c r="AU119" s="137" t="s">
        <v>76</v>
      </c>
      <c r="AY119" s="13" t="s">
        <v>106</v>
      </c>
      <c r="BE119" s="138">
        <f t="shared" ref="BE119:BE129" si="4">IF(N119="základná",J119,0)</f>
        <v>0</v>
      </c>
      <c r="BF119" s="138">
        <f t="shared" ref="BF119:BF129" si="5">IF(N119="znížená",J119,0)</f>
        <v>0</v>
      </c>
      <c r="BG119" s="138">
        <f t="shared" ref="BG119:BG129" si="6">IF(N119="zákl. prenesená",J119,0)</f>
        <v>0</v>
      </c>
      <c r="BH119" s="138">
        <f t="shared" ref="BH119:BH129" si="7">IF(N119="zníž. prenesená",J119,0)</f>
        <v>0</v>
      </c>
      <c r="BI119" s="138">
        <f t="shared" ref="BI119:BI129" si="8">IF(N119="nulová",J119,0)</f>
        <v>0</v>
      </c>
      <c r="BJ119" s="13" t="s">
        <v>109</v>
      </c>
      <c r="BK119" s="139">
        <f t="shared" ref="BK119:BK129" si="9">ROUND(I119*H119,3)</f>
        <v>0</v>
      </c>
      <c r="BL119" s="13" t="s">
        <v>110</v>
      </c>
      <c r="BM119" s="137" t="s">
        <v>110</v>
      </c>
    </row>
    <row r="120" spans="1:65" s="2" customFormat="1" ht="24.2" customHeight="1">
      <c r="A120" s="28"/>
      <c r="B120" s="134"/>
      <c r="C120" s="140" t="s">
        <v>70</v>
      </c>
      <c r="D120" s="140" t="s">
        <v>119</v>
      </c>
      <c r="E120" s="141" t="s">
        <v>126</v>
      </c>
      <c r="F120" s="142" t="s">
        <v>127</v>
      </c>
      <c r="G120" s="143" t="s">
        <v>107</v>
      </c>
      <c r="H120" s="144">
        <v>4</v>
      </c>
      <c r="I120" s="145"/>
      <c r="J120" s="144">
        <f t="shared" si="0"/>
        <v>0</v>
      </c>
      <c r="K120" s="146"/>
      <c r="L120" s="29"/>
      <c r="M120" s="147" t="s">
        <v>1</v>
      </c>
      <c r="N120" s="148" t="s">
        <v>36</v>
      </c>
      <c r="O120" s="54"/>
      <c r="P120" s="135">
        <f t="shared" si="1"/>
        <v>0</v>
      </c>
      <c r="Q120" s="135">
        <v>0</v>
      </c>
      <c r="R120" s="135">
        <f t="shared" si="2"/>
        <v>0</v>
      </c>
      <c r="S120" s="135">
        <v>0</v>
      </c>
      <c r="T120" s="136">
        <f t="shared" si="3"/>
        <v>0</v>
      </c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R120" s="137" t="s">
        <v>110</v>
      </c>
      <c r="AT120" s="137" t="s">
        <v>119</v>
      </c>
      <c r="AU120" s="137" t="s">
        <v>76</v>
      </c>
      <c r="AY120" s="13" t="s">
        <v>106</v>
      </c>
      <c r="BE120" s="138">
        <f t="shared" si="4"/>
        <v>0</v>
      </c>
      <c r="BF120" s="138">
        <f t="shared" si="5"/>
        <v>0</v>
      </c>
      <c r="BG120" s="138">
        <f t="shared" si="6"/>
        <v>0</v>
      </c>
      <c r="BH120" s="138">
        <f t="shared" si="7"/>
        <v>0</v>
      </c>
      <c r="BI120" s="138">
        <f t="shared" si="8"/>
        <v>0</v>
      </c>
      <c r="BJ120" s="13" t="s">
        <v>109</v>
      </c>
      <c r="BK120" s="139">
        <f t="shared" si="9"/>
        <v>0</v>
      </c>
      <c r="BL120" s="13" t="s">
        <v>110</v>
      </c>
      <c r="BM120" s="137" t="s">
        <v>111</v>
      </c>
    </row>
    <row r="121" spans="1:65" s="2" customFormat="1" ht="14.45" customHeight="1">
      <c r="A121" s="28"/>
      <c r="B121" s="134"/>
      <c r="C121" s="140" t="s">
        <v>70</v>
      </c>
      <c r="D121" s="140" t="s">
        <v>119</v>
      </c>
      <c r="E121" s="141" t="s">
        <v>128</v>
      </c>
      <c r="F121" s="142" t="s">
        <v>129</v>
      </c>
      <c r="G121" s="143" t="s">
        <v>125</v>
      </c>
      <c r="H121" s="144">
        <v>84</v>
      </c>
      <c r="I121" s="145"/>
      <c r="J121" s="144">
        <f t="shared" si="0"/>
        <v>0</v>
      </c>
      <c r="K121" s="146"/>
      <c r="L121" s="29"/>
      <c r="M121" s="147" t="s">
        <v>1</v>
      </c>
      <c r="N121" s="148" t="s">
        <v>36</v>
      </c>
      <c r="O121" s="54"/>
      <c r="P121" s="135">
        <f t="shared" si="1"/>
        <v>0</v>
      </c>
      <c r="Q121" s="135">
        <v>0</v>
      </c>
      <c r="R121" s="135">
        <f t="shared" si="2"/>
        <v>0</v>
      </c>
      <c r="S121" s="135">
        <v>0</v>
      </c>
      <c r="T121" s="136">
        <f t="shared" si="3"/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37" t="s">
        <v>110</v>
      </c>
      <c r="AT121" s="137" t="s">
        <v>119</v>
      </c>
      <c r="AU121" s="137" t="s">
        <v>76</v>
      </c>
      <c r="AY121" s="13" t="s">
        <v>106</v>
      </c>
      <c r="BE121" s="138">
        <f t="shared" si="4"/>
        <v>0</v>
      </c>
      <c r="BF121" s="138">
        <f t="shared" si="5"/>
        <v>0</v>
      </c>
      <c r="BG121" s="138">
        <f t="shared" si="6"/>
        <v>0</v>
      </c>
      <c r="BH121" s="138">
        <f t="shared" si="7"/>
        <v>0</v>
      </c>
      <c r="BI121" s="138">
        <f t="shared" si="8"/>
        <v>0</v>
      </c>
      <c r="BJ121" s="13" t="s">
        <v>109</v>
      </c>
      <c r="BK121" s="139">
        <f t="shared" si="9"/>
        <v>0</v>
      </c>
      <c r="BL121" s="13" t="s">
        <v>110</v>
      </c>
      <c r="BM121" s="137" t="s">
        <v>108</v>
      </c>
    </row>
    <row r="122" spans="1:65" s="2" customFormat="1" ht="14.45" customHeight="1">
      <c r="A122" s="28"/>
      <c r="B122" s="134"/>
      <c r="C122" s="140" t="s">
        <v>70</v>
      </c>
      <c r="D122" s="140" t="s">
        <v>119</v>
      </c>
      <c r="E122" s="141" t="s">
        <v>130</v>
      </c>
      <c r="F122" s="142" t="s">
        <v>131</v>
      </c>
      <c r="G122" s="143" t="s">
        <v>107</v>
      </c>
      <c r="H122" s="144">
        <v>8</v>
      </c>
      <c r="I122" s="145"/>
      <c r="J122" s="144">
        <f t="shared" si="0"/>
        <v>0</v>
      </c>
      <c r="K122" s="146"/>
      <c r="L122" s="29"/>
      <c r="M122" s="147" t="s">
        <v>1</v>
      </c>
      <c r="N122" s="148" t="s">
        <v>36</v>
      </c>
      <c r="O122" s="54"/>
      <c r="P122" s="135">
        <f t="shared" si="1"/>
        <v>0</v>
      </c>
      <c r="Q122" s="135">
        <v>0</v>
      </c>
      <c r="R122" s="135">
        <f t="shared" si="2"/>
        <v>0</v>
      </c>
      <c r="S122" s="135">
        <v>0</v>
      </c>
      <c r="T122" s="136">
        <f t="shared" si="3"/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R122" s="137" t="s">
        <v>110</v>
      </c>
      <c r="AT122" s="137" t="s">
        <v>119</v>
      </c>
      <c r="AU122" s="137" t="s">
        <v>76</v>
      </c>
      <c r="AY122" s="13" t="s">
        <v>106</v>
      </c>
      <c r="BE122" s="138">
        <f t="shared" si="4"/>
        <v>0</v>
      </c>
      <c r="BF122" s="138">
        <f t="shared" si="5"/>
        <v>0</v>
      </c>
      <c r="BG122" s="138">
        <f t="shared" si="6"/>
        <v>0</v>
      </c>
      <c r="BH122" s="138">
        <f t="shared" si="7"/>
        <v>0</v>
      </c>
      <c r="BI122" s="138">
        <f t="shared" si="8"/>
        <v>0</v>
      </c>
      <c r="BJ122" s="13" t="s">
        <v>109</v>
      </c>
      <c r="BK122" s="139">
        <f t="shared" si="9"/>
        <v>0</v>
      </c>
      <c r="BL122" s="13" t="s">
        <v>110</v>
      </c>
      <c r="BM122" s="137" t="s">
        <v>112</v>
      </c>
    </row>
    <row r="123" spans="1:65" s="2" customFormat="1" ht="14.45" customHeight="1">
      <c r="A123" s="28"/>
      <c r="B123" s="134"/>
      <c r="C123" s="140" t="s">
        <v>70</v>
      </c>
      <c r="D123" s="140" t="s">
        <v>119</v>
      </c>
      <c r="E123" s="141" t="s">
        <v>132</v>
      </c>
      <c r="F123" s="142" t="s">
        <v>133</v>
      </c>
      <c r="G123" s="143" t="s">
        <v>107</v>
      </c>
      <c r="H123" s="144">
        <v>24</v>
      </c>
      <c r="I123" s="145"/>
      <c r="J123" s="144">
        <f t="shared" si="0"/>
        <v>0</v>
      </c>
      <c r="K123" s="146"/>
      <c r="L123" s="29"/>
      <c r="M123" s="147" t="s">
        <v>1</v>
      </c>
      <c r="N123" s="148" t="s">
        <v>36</v>
      </c>
      <c r="O123" s="54"/>
      <c r="P123" s="135">
        <f t="shared" si="1"/>
        <v>0</v>
      </c>
      <c r="Q123" s="135">
        <v>0</v>
      </c>
      <c r="R123" s="135">
        <f t="shared" si="2"/>
        <v>0</v>
      </c>
      <c r="S123" s="135">
        <v>0</v>
      </c>
      <c r="T123" s="136">
        <f t="shared" si="3"/>
        <v>0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R123" s="137" t="s">
        <v>110</v>
      </c>
      <c r="AT123" s="137" t="s">
        <v>119</v>
      </c>
      <c r="AU123" s="137" t="s">
        <v>76</v>
      </c>
      <c r="AY123" s="13" t="s">
        <v>106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3" t="s">
        <v>109</v>
      </c>
      <c r="BK123" s="139">
        <f t="shared" si="9"/>
        <v>0</v>
      </c>
      <c r="BL123" s="13" t="s">
        <v>110</v>
      </c>
      <c r="BM123" s="137" t="s">
        <v>113</v>
      </c>
    </row>
    <row r="124" spans="1:65" s="2" customFormat="1" ht="14.45" customHeight="1">
      <c r="A124" s="28"/>
      <c r="B124" s="134"/>
      <c r="C124" s="140" t="s">
        <v>70</v>
      </c>
      <c r="D124" s="140" t="s">
        <v>119</v>
      </c>
      <c r="E124" s="141" t="s">
        <v>134</v>
      </c>
      <c r="F124" s="142" t="s">
        <v>135</v>
      </c>
      <c r="G124" s="143" t="s">
        <v>125</v>
      </c>
      <c r="H124" s="144">
        <v>84</v>
      </c>
      <c r="I124" s="145"/>
      <c r="J124" s="144">
        <f t="shared" si="0"/>
        <v>0</v>
      </c>
      <c r="K124" s="146"/>
      <c r="L124" s="29"/>
      <c r="M124" s="147" t="s">
        <v>1</v>
      </c>
      <c r="N124" s="148" t="s">
        <v>36</v>
      </c>
      <c r="O124" s="54"/>
      <c r="P124" s="135">
        <f t="shared" si="1"/>
        <v>0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R124" s="137" t="s">
        <v>110</v>
      </c>
      <c r="AT124" s="137" t="s">
        <v>119</v>
      </c>
      <c r="AU124" s="137" t="s">
        <v>76</v>
      </c>
      <c r="AY124" s="13" t="s">
        <v>106</v>
      </c>
      <c r="BE124" s="138">
        <f t="shared" si="4"/>
        <v>0</v>
      </c>
      <c r="BF124" s="138">
        <f t="shared" si="5"/>
        <v>0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3" t="s">
        <v>109</v>
      </c>
      <c r="BK124" s="139">
        <f t="shared" si="9"/>
        <v>0</v>
      </c>
      <c r="BL124" s="13" t="s">
        <v>110</v>
      </c>
      <c r="BM124" s="137" t="s">
        <v>114</v>
      </c>
    </row>
    <row r="125" spans="1:65" s="2" customFormat="1" ht="14.45" customHeight="1">
      <c r="A125" s="28"/>
      <c r="B125" s="134"/>
      <c r="C125" s="140" t="s">
        <v>70</v>
      </c>
      <c r="D125" s="140" t="s">
        <v>119</v>
      </c>
      <c r="E125" s="141" t="s">
        <v>136</v>
      </c>
      <c r="F125" s="142" t="s">
        <v>137</v>
      </c>
      <c r="G125" s="143" t="s">
        <v>138</v>
      </c>
      <c r="H125" s="144">
        <v>1</v>
      </c>
      <c r="I125" s="145"/>
      <c r="J125" s="144">
        <f t="shared" si="0"/>
        <v>0</v>
      </c>
      <c r="K125" s="146"/>
      <c r="L125" s="29"/>
      <c r="M125" s="147" t="s">
        <v>1</v>
      </c>
      <c r="N125" s="148" t="s">
        <v>36</v>
      </c>
      <c r="O125" s="54"/>
      <c r="P125" s="135">
        <f t="shared" si="1"/>
        <v>0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37" t="s">
        <v>110</v>
      </c>
      <c r="AT125" s="137" t="s">
        <v>119</v>
      </c>
      <c r="AU125" s="137" t="s">
        <v>76</v>
      </c>
      <c r="AY125" s="13" t="s">
        <v>106</v>
      </c>
      <c r="BE125" s="138">
        <f t="shared" si="4"/>
        <v>0</v>
      </c>
      <c r="BF125" s="138">
        <f t="shared" si="5"/>
        <v>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3" t="s">
        <v>109</v>
      </c>
      <c r="BK125" s="139">
        <f t="shared" si="9"/>
        <v>0</v>
      </c>
      <c r="BL125" s="13" t="s">
        <v>110</v>
      </c>
      <c r="BM125" s="137" t="s">
        <v>115</v>
      </c>
    </row>
    <row r="126" spans="1:65" s="2" customFormat="1" ht="14.45" customHeight="1">
      <c r="A126" s="28"/>
      <c r="B126" s="134"/>
      <c r="C126" s="140" t="s">
        <v>70</v>
      </c>
      <c r="D126" s="140" t="s">
        <v>119</v>
      </c>
      <c r="E126" s="141" t="s">
        <v>139</v>
      </c>
      <c r="F126" s="142" t="s">
        <v>140</v>
      </c>
      <c r="G126" s="143" t="s">
        <v>138</v>
      </c>
      <c r="H126" s="144">
        <v>1</v>
      </c>
      <c r="I126" s="145"/>
      <c r="J126" s="144">
        <f t="shared" si="0"/>
        <v>0</v>
      </c>
      <c r="K126" s="146"/>
      <c r="L126" s="29"/>
      <c r="M126" s="147" t="s">
        <v>1</v>
      </c>
      <c r="N126" s="148" t="s">
        <v>36</v>
      </c>
      <c r="O126" s="54"/>
      <c r="P126" s="135">
        <f t="shared" si="1"/>
        <v>0</v>
      </c>
      <c r="Q126" s="135">
        <v>0</v>
      </c>
      <c r="R126" s="135">
        <f t="shared" si="2"/>
        <v>0</v>
      </c>
      <c r="S126" s="135">
        <v>0</v>
      </c>
      <c r="T126" s="136">
        <f t="shared" si="3"/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37" t="s">
        <v>110</v>
      </c>
      <c r="AT126" s="137" t="s">
        <v>119</v>
      </c>
      <c r="AU126" s="137" t="s">
        <v>76</v>
      </c>
      <c r="AY126" s="13" t="s">
        <v>106</v>
      </c>
      <c r="BE126" s="138">
        <f t="shared" si="4"/>
        <v>0</v>
      </c>
      <c r="BF126" s="138">
        <f t="shared" si="5"/>
        <v>0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3" t="s">
        <v>109</v>
      </c>
      <c r="BK126" s="139">
        <f t="shared" si="9"/>
        <v>0</v>
      </c>
      <c r="BL126" s="13" t="s">
        <v>110</v>
      </c>
      <c r="BM126" s="137" t="s">
        <v>116</v>
      </c>
    </row>
    <row r="127" spans="1:65" s="2" customFormat="1" ht="14.45" customHeight="1">
      <c r="A127" s="28"/>
      <c r="B127" s="134"/>
      <c r="C127" s="140" t="s">
        <v>70</v>
      </c>
      <c r="D127" s="140" t="s">
        <v>119</v>
      </c>
      <c r="E127" s="141" t="s">
        <v>141</v>
      </c>
      <c r="F127" s="142" t="s">
        <v>156</v>
      </c>
      <c r="G127" s="143" t="s">
        <v>138</v>
      </c>
      <c r="H127" s="144">
        <v>1</v>
      </c>
      <c r="I127" s="145"/>
      <c r="J127" s="144">
        <f t="shared" si="0"/>
        <v>0</v>
      </c>
      <c r="K127" s="146"/>
      <c r="L127" s="29"/>
      <c r="M127" s="147" t="s">
        <v>1</v>
      </c>
      <c r="N127" s="148" t="s">
        <v>36</v>
      </c>
      <c r="O127" s="54"/>
      <c r="P127" s="135">
        <f t="shared" si="1"/>
        <v>0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37" t="s">
        <v>110</v>
      </c>
      <c r="AT127" s="137" t="s">
        <v>119</v>
      </c>
      <c r="AU127" s="137" t="s">
        <v>76</v>
      </c>
      <c r="AY127" s="13" t="s">
        <v>106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3" t="s">
        <v>109</v>
      </c>
      <c r="BK127" s="139">
        <f t="shared" si="9"/>
        <v>0</v>
      </c>
      <c r="BL127" s="13" t="s">
        <v>110</v>
      </c>
      <c r="BM127" s="137" t="s">
        <v>7</v>
      </c>
    </row>
    <row r="128" spans="1:65" s="2" customFormat="1" ht="14.45" customHeight="1">
      <c r="A128" s="28"/>
      <c r="B128" s="134"/>
      <c r="C128" s="140" t="s">
        <v>70</v>
      </c>
      <c r="D128" s="140" t="s">
        <v>119</v>
      </c>
      <c r="E128" s="141" t="s">
        <v>142</v>
      </c>
      <c r="F128" s="142" t="s">
        <v>143</v>
      </c>
      <c r="G128" s="143" t="s">
        <v>144</v>
      </c>
      <c r="H128" s="145"/>
      <c r="I128" s="145"/>
      <c r="J128" s="144">
        <f t="shared" si="0"/>
        <v>0</v>
      </c>
      <c r="K128" s="146"/>
      <c r="L128" s="29"/>
      <c r="M128" s="147" t="s">
        <v>1</v>
      </c>
      <c r="N128" s="148" t="s">
        <v>36</v>
      </c>
      <c r="O128" s="54"/>
      <c r="P128" s="135">
        <f t="shared" si="1"/>
        <v>0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37" t="s">
        <v>110</v>
      </c>
      <c r="AT128" s="137" t="s">
        <v>119</v>
      </c>
      <c r="AU128" s="137" t="s">
        <v>76</v>
      </c>
      <c r="AY128" s="13" t="s">
        <v>106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3" t="s">
        <v>109</v>
      </c>
      <c r="BK128" s="139">
        <f t="shared" si="9"/>
        <v>0</v>
      </c>
      <c r="BL128" s="13" t="s">
        <v>110</v>
      </c>
      <c r="BM128" s="137" t="s">
        <v>117</v>
      </c>
    </row>
    <row r="129" spans="1:65" s="2" customFormat="1" ht="14.45" customHeight="1">
      <c r="A129" s="28"/>
      <c r="B129" s="134"/>
      <c r="C129" s="140" t="s">
        <v>70</v>
      </c>
      <c r="D129" s="140" t="s">
        <v>119</v>
      </c>
      <c r="E129" s="141" t="s">
        <v>145</v>
      </c>
      <c r="F129" s="142" t="s">
        <v>146</v>
      </c>
      <c r="G129" s="143" t="s">
        <v>144</v>
      </c>
      <c r="H129" s="145"/>
      <c r="I129" s="145"/>
      <c r="J129" s="144">
        <f t="shared" si="0"/>
        <v>0</v>
      </c>
      <c r="K129" s="146"/>
      <c r="L129" s="29"/>
      <c r="M129" s="149" t="s">
        <v>1</v>
      </c>
      <c r="N129" s="150" t="s">
        <v>36</v>
      </c>
      <c r="O129" s="151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37" t="s">
        <v>110</v>
      </c>
      <c r="AT129" s="137" t="s">
        <v>119</v>
      </c>
      <c r="AU129" s="137" t="s">
        <v>76</v>
      </c>
      <c r="AY129" s="13" t="s">
        <v>106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109</v>
      </c>
      <c r="BK129" s="139">
        <f t="shared" si="9"/>
        <v>0</v>
      </c>
      <c r="BL129" s="13" t="s">
        <v>110</v>
      </c>
      <c r="BM129" s="137" t="s">
        <v>118</v>
      </c>
    </row>
    <row r="130" spans="1:65" s="2" customFormat="1" ht="6.95" customHeight="1">
      <c r="A130" s="28"/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29"/>
      <c r="M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</sheetData>
  <autoFilter ref="C116:K129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113" workbookViewId="0">
      <selection activeCell="H135" sqref="H135:H13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54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3" t="s">
        <v>82</v>
      </c>
    </row>
    <row r="3" spans="1:46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1:46" s="1" customFormat="1" ht="24.95" customHeight="1">
      <c r="B4" s="16"/>
      <c r="D4" s="17" t="s">
        <v>86</v>
      </c>
      <c r="L4" s="16"/>
      <c r="M4" s="89" t="s">
        <v>9</v>
      </c>
      <c r="AT4" s="13" t="s">
        <v>3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23" t="s">
        <v>13</v>
      </c>
      <c r="L6" s="16"/>
    </row>
    <row r="7" spans="1:46" s="1" customFormat="1" ht="16.5" customHeight="1">
      <c r="B7" s="16"/>
      <c r="E7" s="194" t="str">
        <f>'Rekapitulácia stavby'!K6</f>
        <v>Výmena dažďových zvodov_Internáty B1+B2</v>
      </c>
      <c r="F7" s="195"/>
      <c r="G7" s="195"/>
      <c r="H7" s="195"/>
      <c r="L7" s="16"/>
    </row>
    <row r="8" spans="1:46" s="2" customFormat="1" ht="12" customHeight="1">
      <c r="A8" s="28"/>
      <c r="B8" s="29"/>
      <c r="C8" s="28"/>
      <c r="D8" s="23" t="s">
        <v>87</v>
      </c>
      <c r="E8" s="28"/>
      <c r="F8" s="28"/>
      <c r="G8" s="28"/>
      <c r="H8" s="28"/>
      <c r="I8" s="28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76" t="s">
        <v>147</v>
      </c>
      <c r="F9" s="193"/>
      <c r="G9" s="193"/>
      <c r="H9" s="193"/>
      <c r="I9" s="28"/>
      <c r="J9" s="28"/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3" t="s">
        <v>14</v>
      </c>
      <c r="E11" s="28"/>
      <c r="F11" s="21" t="s">
        <v>1</v>
      </c>
      <c r="G11" s="28"/>
      <c r="H11" s="28"/>
      <c r="I11" s="23" t="s">
        <v>15</v>
      </c>
      <c r="J11" s="21" t="s">
        <v>1</v>
      </c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3" t="s">
        <v>16</v>
      </c>
      <c r="E12" s="28"/>
      <c r="F12" s="21" t="s">
        <v>17</v>
      </c>
      <c r="G12" s="28"/>
      <c r="H12" s="28"/>
      <c r="I12" s="23" t="s">
        <v>18</v>
      </c>
      <c r="J12" s="51"/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3" t="s">
        <v>19</v>
      </c>
      <c r="E14" s="28"/>
      <c r="F14" s="28"/>
      <c r="G14" s="28"/>
      <c r="H14" s="28"/>
      <c r="I14" s="23" t="s">
        <v>20</v>
      </c>
      <c r="J14" s="21" t="str">
        <f>IF('Rekapitulácia stavby'!AN10="","",'Rekapitulácia stavby'!AN10)</f>
        <v/>
      </c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1" t="str">
        <f>IF('Rekapitulácia stavby'!E11="","",'Rekapitulácia stavby'!E11)</f>
        <v>Akadémia ozbrojených síl gen.M.R.Štefánika</v>
      </c>
      <c r="F15" s="28"/>
      <c r="G15" s="28"/>
      <c r="H15" s="28"/>
      <c r="I15" s="23" t="s">
        <v>22</v>
      </c>
      <c r="J15" s="21" t="str">
        <f>IF('Rekapitulácia stavby'!AN11="","",'Rekapitulácia stavby'!AN11)</f>
        <v/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3" t="s">
        <v>23</v>
      </c>
      <c r="E17" s="28"/>
      <c r="F17" s="28"/>
      <c r="G17" s="28"/>
      <c r="H17" s="28"/>
      <c r="I17" s="23" t="s">
        <v>20</v>
      </c>
      <c r="J17" s="24" t="str">
        <f>'Rekapitulácia stavby'!AN13</f>
        <v>Vyplň údaj</v>
      </c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196" t="str">
        <f>'Rekapitulácia stavby'!E14</f>
        <v>Vyplň údaj</v>
      </c>
      <c r="F18" s="166"/>
      <c r="G18" s="166"/>
      <c r="H18" s="166"/>
      <c r="I18" s="23" t="s">
        <v>22</v>
      </c>
      <c r="J18" s="24" t="str">
        <f>'Rekapitulácia stavby'!AN14</f>
        <v>Vyplň údaj</v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3" t="s">
        <v>25</v>
      </c>
      <c r="E20" s="28"/>
      <c r="F20" s="28"/>
      <c r="G20" s="28"/>
      <c r="H20" s="28"/>
      <c r="I20" s="23" t="s">
        <v>20</v>
      </c>
      <c r="J20" s="21" t="str">
        <f>IF('Rekapitulácia stavby'!AN16="","",'Rekapitulácia stavby'!AN16)</f>
        <v/>
      </c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1" t="str">
        <f>IF('Rekapitulácia stavby'!E17="","",'Rekapitulácia stavby'!E17)</f>
        <v xml:space="preserve"> </v>
      </c>
      <c r="F21" s="28"/>
      <c r="G21" s="28"/>
      <c r="H21" s="28"/>
      <c r="I21" s="23" t="s">
        <v>22</v>
      </c>
      <c r="J21" s="21" t="str">
        <f>IF('Rekapitulácia stavby'!AN17="","",'Rekapitulácia stavby'!AN17)</f>
        <v/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3" t="s">
        <v>28</v>
      </c>
      <c r="E23" s="28"/>
      <c r="F23" s="28"/>
      <c r="G23" s="28"/>
      <c r="H23" s="28"/>
      <c r="I23" s="23" t="s">
        <v>20</v>
      </c>
      <c r="J23" s="21" t="str">
        <f>IF('Rekapitulácia stavby'!AN19="","",'Rekapitulácia stavby'!AN19)</f>
        <v/>
      </c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1" t="str">
        <f>IF('Rekapitulácia stavby'!E20="","",'Rekapitulácia stavby'!E20)</f>
        <v xml:space="preserve"> </v>
      </c>
      <c r="F24" s="28"/>
      <c r="G24" s="28"/>
      <c r="H24" s="28"/>
      <c r="I24" s="23" t="s">
        <v>22</v>
      </c>
      <c r="J24" s="21" t="str">
        <f>IF('Rekapitulácia stavby'!AN20="","",'Rekapitulácia stavby'!AN20)</f>
        <v/>
      </c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3" t="s">
        <v>29</v>
      </c>
      <c r="E26" s="28"/>
      <c r="F26" s="28"/>
      <c r="G26" s="28"/>
      <c r="H26" s="28"/>
      <c r="I26" s="28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90"/>
      <c r="B27" s="91"/>
      <c r="C27" s="90"/>
      <c r="D27" s="90"/>
      <c r="E27" s="170" t="s">
        <v>1</v>
      </c>
      <c r="F27" s="170"/>
      <c r="G27" s="170"/>
      <c r="H27" s="170"/>
      <c r="I27" s="90"/>
      <c r="J27" s="90"/>
      <c r="K27" s="90"/>
      <c r="L27" s="92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29"/>
      <c r="C29" s="28"/>
      <c r="D29" s="62"/>
      <c r="E29" s="62"/>
      <c r="F29" s="62"/>
      <c r="G29" s="62"/>
      <c r="H29" s="62"/>
      <c r="I29" s="62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29"/>
      <c r="C30" s="28"/>
      <c r="D30" s="93" t="s">
        <v>30</v>
      </c>
      <c r="E30" s="28"/>
      <c r="F30" s="28"/>
      <c r="G30" s="28"/>
      <c r="H30" s="28"/>
      <c r="I30" s="28"/>
      <c r="J30" s="67">
        <f>ROUND(J117, 2)</f>
        <v>0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29"/>
      <c r="C31" s="28"/>
      <c r="D31" s="62"/>
      <c r="E31" s="62"/>
      <c r="F31" s="62"/>
      <c r="G31" s="62"/>
      <c r="H31" s="62"/>
      <c r="I31" s="62"/>
      <c r="J31" s="62"/>
      <c r="K31" s="62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29"/>
      <c r="C32" s="28"/>
      <c r="D32" s="28"/>
      <c r="E32" s="28"/>
      <c r="F32" s="32" t="s">
        <v>32</v>
      </c>
      <c r="G32" s="28"/>
      <c r="H32" s="28"/>
      <c r="I32" s="32" t="s">
        <v>31</v>
      </c>
      <c r="J32" s="32" t="s">
        <v>33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29"/>
      <c r="C33" s="28"/>
      <c r="D33" s="94" t="s">
        <v>34</v>
      </c>
      <c r="E33" s="23" t="s">
        <v>35</v>
      </c>
      <c r="F33" s="95">
        <f>ROUND((SUM(BE117:BE129)),  2)</f>
        <v>0</v>
      </c>
      <c r="G33" s="28"/>
      <c r="H33" s="28"/>
      <c r="I33" s="96">
        <v>0.2</v>
      </c>
      <c r="J33" s="95">
        <f>ROUND(((SUM(BE117:BE129))*I33),  2)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29"/>
      <c r="C34" s="28"/>
      <c r="D34" s="28"/>
      <c r="E34" s="23" t="s">
        <v>36</v>
      </c>
      <c r="F34" s="95">
        <f>ROUND((SUM(BF117:BF129)),  2)</f>
        <v>0</v>
      </c>
      <c r="G34" s="28"/>
      <c r="H34" s="28"/>
      <c r="I34" s="96">
        <v>0.2</v>
      </c>
      <c r="J34" s="95">
        <f>ROUND(((SUM(BF117:BF129))*I34),  2)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29"/>
      <c r="C35" s="28"/>
      <c r="D35" s="28"/>
      <c r="E35" s="23" t="s">
        <v>37</v>
      </c>
      <c r="F35" s="95">
        <f>ROUND((SUM(BG117:BG129)),  2)</f>
        <v>0</v>
      </c>
      <c r="G35" s="28"/>
      <c r="H35" s="28"/>
      <c r="I35" s="96">
        <v>0.2</v>
      </c>
      <c r="J35" s="95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29"/>
      <c r="C36" s="28"/>
      <c r="D36" s="28"/>
      <c r="E36" s="23" t="s">
        <v>38</v>
      </c>
      <c r="F36" s="95">
        <f>ROUND((SUM(BH117:BH129)),  2)</f>
        <v>0</v>
      </c>
      <c r="G36" s="28"/>
      <c r="H36" s="28"/>
      <c r="I36" s="96">
        <v>0.2</v>
      </c>
      <c r="J36" s="95">
        <f>0</f>
        <v>0</v>
      </c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29"/>
      <c r="C37" s="28"/>
      <c r="D37" s="28"/>
      <c r="E37" s="23" t="s">
        <v>39</v>
      </c>
      <c r="F37" s="95">
        <f>ROUND((SUM(BI117:BI129)),  2)</f>
        <v>0</v>
      </c>
      <c r="G37" s="28"/>
      <c r="H37" s="28"/>
      <c r="I37" s="96">
        <v>0</v>
      </c>
      <c r="J37" s="95">
        <f>0</f>
        <v>0</v>
      </c>
      <c r="K37" s="28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29"/>
      <c r="C39" s="97"/>
      <c r="D39" s="98" t="s">
        <v>40</v>
      </c>
      <c r="E39" s="56"/>
      <c r="F39" s="56"/>
      <c r="G39" s="99" t="s">
        <v>41</v>
      </c>
      <c r="H39" s="100" t="s">
        <v>42</v>
      </c>
      <c r="I39" s="56"/>
      <c r="J39" s="101">
        <f>SUM(J30:J37)</f>
        <v>0</v>
      </c>
      <c r="K39" s="102"/>
      <c r="L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6"/>
      <c r="L41" s="16"/>
    </row>
    <row r="42" spans="1:31" s="1" customFormat="1" ht="14.45" customHeight="1">
      <c r="B42" s="16"/>
      <c r="L42" s="16"/>
    </row>
    <row r="43" spans="1:31" s="1" customFormat="1" ht="14.45" customHeight="1">
      <c r="B43" s="16"/>
      <c r="L43" s="16"/>
    </row>
    <row r="44" spans="1:31" s="1" customFormat="1" ht="14.45" customHeight="1">
      <c r="B44" s="16"/>
      <c r="L44" s="16"/>
    </row>
    <row r="45" spans="1:31" s="1" customFormat="1" ht="14.45" customHeight="1">
      <c r="B45" s="16"/>
      <c r="L45" s="16"/>
    </row>
    <row r="46" spans="1:31" s="1" customFormat="1" ht="14.45" customHeight="1">
      <c r="B46" s="16"/>
      <c r="L46" s="16"/>
    </row>
    <row r="47" spans="1:31" s="1" customFormat="1" ht="14.45" customHeight="1">
      <c r="B47" s="16"/>
      <c r="L47" s="16"/>
    </row>
    <row r="48" spans="1:31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38"/>
      <c r="D50" s="39" t="s">
        <v>43</v>
      </c>
      <c r="E50" s="40"/>
      <c r="F50" s="40"/>
      <c r="G50" s="39" t="s">
        <v>44</v>
      </c>
      <c r="H50" s="40"/>
      <c r="I50" s="40"/>
      <c r="J50" s="40"/>
      <c r="K50" s="40"/>
      <c r="L50" s="38"/>
    </row>
    <row r="51" spans="1:31">
      <c r="B51" s="16"/>
      <c r="L51" s="16"/>
    </row>
    <row r="52" spans="1:31">
      <c r="B52" s="16"/>
      <c r="L52" s="16"/>
    </row>
    <row r="53" spans="1:31">
      <c r="B53" s="16"/>
      <c r="L53" s="16"/>
    </row>
    <row r="54" spans="1:31">
      <c r="B54" s="16"/>
      <c r="L54" s="16"/>
    </row>
    <row r="55" spans="1:31">
      <c r="B55" s="16"/>
      <c r="L55" s="16"/>
    </row>
    <row r="56" spans="1:31">
      <c r="B56" s="16"/>
      <c r="L56" s="16"/>
    </row>
    <row r="57" spans="1:31">
      <c r="B57" s="16"/>
      <c r="L57" s="16"/>
    </row>
    <row r="58" spans="1:31">
      <c r="B58" s="16"/>
      <c r="L58" s="16"/>
    </row>
    <row r="59" spans="1:31">
      <c r="B59" s="16"/>
      <c r="L59" s="16"/>
    </row>
    <row r="60" spans="1:31">
      <c r="B60" s="16"/>
      <c r="L60" s="16"/>
    </row>
    <row r="61" spans="1:31" s="2" customFormat="1" ht="12.75">
      <c r="A61" s="28"/>
      <c r="B61" s="29"/>
      <c r="C61" s="28"/>
      <c r="D61" s="41" t="s">
        <v>45</v>
      </c>
      <c r="E61" s="31"/>
      <c r="F61" s="103" t="s">
        <v>46</v>
      </c>
      <c r="G61" s="41" t="s">
        <v>45</v>
      </c>
      <c r="H61" s="31"/>
      <c r="I61" s="31"/>
      <c r="J61" s="104" t="s">
        <v>46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6"/>
      <c r="L62" s="16"/>
    </row>
    <row r="63" spans="1:31">
      <c r="B63" s="16"/>
      <c r="L63" s="16"/>
    </row>
    <row r="64" spans="1:31">
      <c r="B64" s="16"/>
      <c r="L64" s="16"/>
    </row>
    <row r="65" spans="1:31" s="2" customFormat="1" ht="12.75">
      <c r="A65" s="28"/>
      <c r="B65" s="29"/>
      <c r="C65" s="28"/>
      <c r="D65" s="39" t="s">
        <v>47</v>
      </c>
      <c r="E65" s="42"/>
      <c r="F65" s="42"/>
      <c r="G65" s="39" t="s">
        <v>48</v>
      </c>
      <c r="H65" s="42"/>
      <c r="I65" s="42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6"/>
      <c r="L66" s="16"/>
    </row>
    <row r="67" spans="1:31">
      <c r="B67" s="16"/>
      <c r="L67" s="16"/>
    </row>
    <row r="68" spans="1:31">
      <c r="B68" s="16"/>
      <c r="L68" s="16"/>
    </row>
    <row r="69" spans="1:31">
      <c r="B69" s="16"/>
      <c r="L69" s="16"/>
    </row>
    <row r="70" spans="1:31">
      <c r="B70" s="16"/>
      <c r="L70" s="16"/>
    </row>
    <row r="71" spans="1:31">
      <c r="B71" s="16"/>
      <c r="L71" s="16"/>
    </row>
    <row r="72" spans="1:31">
      <c r="B72" s="16"/>
      <c r="L72" s="16"/>
    </row>
    <row r="73" spans="1:31">
      <c r="B73" s="16"/>
      <c r="L73" s="16"/>
    </row>
    <row r="74" spans="1:31">
      <c r="B74" s="16"/>
      <c r="L74" s="16"/>
    </row>
    <row r="75" spans="1:31">
      <c r="B75" s="16"/>
      <c r="L75" s="16"/>
    </row>
    <row r="76" spans="1:31" s="2" customFormat="1" ht="12.75">
      <c r="A76" s="28"/>
      <c r="B76" s="29"/>
      <c r="C76" s="28"/>
      <c r="D76" s="41" t="s">
        <v>45</v>
      </c>
      <c r="E76" s="31"/>
      <c r="F76" s="103" t="s">
        <v>46</v>
      </c>
      <c r="G76" s="41" t="s">
        <v>45</v>
      </c>
      <c r="H76" s="31"/>
      <c r="I76" s="31"/>
      <c r="J76" s="104" t="s">
        <v>46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17" t="s">
        <v>88</v>
      </c>
      <c r="D82" s="28"/>
      <c r="E82" s="28"/>
      <c r="F82" s="28"/>
      <c r="G82" s="28"/>
      <c r="H82" s="28"/>
      <c r="I82" s="28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3" t="s">
        <v>13</v>
      </c>
      <c r="D84" s="28"/>
      <c r="E84" s="28"/>
      <c r="F84" s="28"/>
      <c r="G84" s="28"/>
      <c r="H84" s="28"/>
      <c r="I84" s="28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>
      <c r="A85" s="28"/>
      <c r="B85" s="29"/>
      <c r="C85" s="28"/>
      <c r="D85" s="28"/>
      <c r="E85" s="194" t="str">
        <f>E7</f>
        <v>Výmena dažďových zvodov_Internáty B1+B2</v>
      </c>
      <c r="F85" s="195"/>
      <c r="G85" s="195"/>
      <c r="H85" s="195"/>
      <c r="I85" s="28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3" t="s">
        <v>87</v>
      </c>
      <c r="D86" s="28"/>
      <c r="E86" s="28"/>
      <c r="F86" s="28"/>
      <c r="G86" s="28"/>
      <c r="H86" s="28"/>
      <c r="I86" s="28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176" t="str">
        <f>E9</f>
        <v>SO 04 - Klampiarske práce_Internáty B1+B2_Výťah+Schodište</v>
      </c>
      <c r="F87" s="193"/>
      <c r="G87" s="193"/>
      <c r="H87" s="193"/>
      <c r="I87" s="28"/>
      <c r="J87" s="28"/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3" t="s">
        <v>16</v>
      </c>
      <c r="D89" s="28"/>
      <c r="E89" s="28"/>
      <c r="F89" s="21" t="str">
        <f>F12</f>
        <v xml:space="preserve"> </v>
      </c>
      <c r="G89" s="28"/>
      <c r="H89" s="28"/>
      <c r="I89" s="23" t="s">
        <v>18</v>
      </c>
      <c r="J89" s="51" t="str">
        <f>IF(J12="","",J12)</f>
        <v/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3" t="s">
        <v>19</v>
      </c>
      <c r="D91" s="28"/>
      <c r="E91" s="28"/>
      <c r="F91" s="21" t="str">
        <f>E15</f>
        <v>Akadémia ozbrojených síl gen.M.R.Štefánika</v>
      </c>
      <c r="G91" s="28"/>
      <c r="H91" s="28"/>
      <c r="I91" s="23" t="s">
        <v>25</v>
      </c>
      <c r="J91" s="26" t="str">
        <f>E21</f>
        <v xml:space="preserve"> </v>
      </c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3" t="s">
        <v>23</v>
      </c>
      <c r="D92" s="28"/>
      <c r="E92" s="28"/>
      <c r="F92" s="21" t="str">
        <f>IF(E18="","",E18)</f>
        <v>Vyplň údaj</v>
      </c>
      <c r="G92" s="28"/>
      <c r="H92" s="28"/>
      <c r="I92" s="23" t="s">
        <v>28</v>
      </c>
      <c r="J92" s="26" t="str">
        <f>E24</f>
        <v xml:space="preserve"> </v>
      </c>
      <c r="K92" s="28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05" t="s">
        <v>89</v>
      </c>
      <c r="D94" s="97"/>
      <c r="E94" s="97"/>
      <c r="F94" s="97"/>
      <c r="G94" s="97"/>
      <c r="H94" s="97"/>
      <c r="I94" s="97"/>
      <c r="J94" s="106" t="s">
        <v>90</v>
      </c>
      <c r="K94" s="97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07" t="s">
        <v>91</v>
      </c>
      <c r="D96" s="28"/>
      <c r="E96" s="28"/>
      <c r="F96" s="28"/>
      <c r="G96" s="28"/>
      <c r="H96" s="28"/>
      <c r="I96" s="28"/>
      <c r="J96" s="67">
        <f>J117</f>
        <v>0</v>
      </c>
      <c r="K96" s="28"/>
      <c r="L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3" t="s">
        <v>92</v>
      </c>
    </row>
    <row r="97" spans="1:31" s="9" customFormat="1" ht="24.95" customHeight="1">
      <c r="B97" s="108"/>
      <c r="D97" s="109" t="s">
        <v>121</v>
      </c>
      <c r="E97" s="110"/>
      <c r="F97" s="110"/>
      <c r="G97" s="110"/>
      <c r="H97" s="110"/>
      <c r="I97" s="110"/>
      <c r="J97" s="111">
        <f>J118</f>
        <v>0</v>
      </c>
      <c r="L97" s="108"/>
    </row>
    <row r="98" spans="1:31" s="2" customFormat="1" ht="21.75" customHeight="1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3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31" s="2" customFormat="1" ht="6.95" customHeight="1">
      <c r="A99" s="28"/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3" spans="1:31" s="2" customFormat="1" ht="6.95" customHeight="1">
      <c r="A103" s="28"/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1:31" s="2" customFormat="1" ht="24.95" customHeight="1">
      <c r="A104" s="28"/>
      <c r="B104" s="29"/>
      <c r="C104" s="17" t="s">
        <v>93</v>
      </c>
      <c r="D104" s="28"/>
      <c r="E104" s="28"/>
      <c r="F104" s="28"/>
      <c r="G104" s="28"/>
      <c r="H104" s="28"/>
      <c r="I104" s="28"/>
      <c r="J104" s="28"/>
      <c r="K104" s="28"/>
      <c r="L104" s="3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31" s="2" customFormat="1" ht="6.95" customHeight="1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3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31" s="2" customFormat="1" ht="12" customHeight="1">
      <c r="A106" s="28"/>
      <c r="B106" s="29"/>
      <c r="C106" s="23" t="s">
        <v>13</v>
      </c>
      <c r="D106" s="28"/>
      <c r="E106" s="28"/>
      <c r="F106" s="28"/>
      <c r="G106" s="28"/>
      <c r="H106" s="28"/>
      <c r="I106" s="28"/>
      <c r="J106" s="28"/>
      <c r="K106" s="28"/>
      <c r="L106" s="3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16.5" customHeight="1">
      <c r="A107" s="28"/>
      <c r="B107" s="29"/>
      <c r="C107" s="28"/>
      <c r="D107" s="28"/>
      <c r="E107" s="194" t="str">
        <f>E7</f>
        <v>Výmena dažďových zvodov_Internáty B1+B2</v>
      </c>
      <c r="F107" s="195"/>
      <c r="G107" s="195"/>
      <c r="H107" s="195"/>
      <c r="I107" s="28"/>
      <c r="J107" s="28"/>
      <c r="K107" s="28"/>
      <c r="L107" s="3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12" customHeight="1">
      <c r="A108" s="28"/>
      <c r="B108" s="29"/>
      <c r="C108" s="23" t="s">
        <v>87</v>
      </c>
      <c r="D108" s="28"/>
      <c r="E108" s="28"/>
      <c r="F108" s="28"/>
      <c r="G108" s="28"/>
      <c r="H108" s="28"/>
      <c r="I108" s="28"/>
      <c r="J108" s="28"/>
      <c r="K108" s="28"/>
      <c r="L108" s="3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16.5" customHeight="1">
      <c r="A109" s="28"/>
      <c r="B109" s="29"/>
      <c r="C109" s="28"/>
      <c r="D109" s="28"/>
      <c r="E109" s="176" t="str">
        <f>E9</f>
        <v>SO 04 - Klampiarske práce_Internáty B1+B2_Výťah+Schodište</v>
      </c>
      <c r="F109" s="193"/>
      <c r="G109" s="193"/>
      <c r="H109" s="193"/>
      <c r="I109" s="28"/>
      <c r="J109" s="28"/>
      <c r="K109" s="28"/>
      <c r="L109" s="3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6.95" customHeight="1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3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12" customHeight="1">
      <c r="A111" s="28"/>
      <c r="B111" s="29"/>
      <c r="C111" s="23" t="s">
        <v>16</v>
      </c>
      <c r="D111" s="28"/>
      <c r="E111" s="28"/>
      <c r="F111" s="21" t="str">
        <f>F12</f>
        <v xml:space="preserve"> </v>
      </c>
      <c r="G111" s="28"/>
      <c r="H111" s="28"/>
      <c r="I111" s="23" t="s">
        <v>18</v>
      </c>
      <c r="J111" s="51" t="str">
        <f>IF(J12="","",J12)</f>
        <v/>
      </c>
      <c r="K111" s="28"/>
      <c r="L111" s="3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6.95" customHeight="1">
      <c r="A112" s="28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3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5.2" customHeight="1">
      <c r="A113" s="28"/>
      <c r="B113" s="29"/>
      <c r="C113" s="23" t="s">
        <v>19</v>
      </c>
      <c r="D113" s="28"/>
      <c r="E113" s="28"/>
      <c r="F113" s="21" t="str">
        <f>E15</f>
        <v>Akadémia ozbrojených síl gen.M.R.Štefánika</v>
      </c>
      <c r="G113" s="28"/>
      <c r="H113" s="28"/>
      <c r="I113" s="23" t="s">
        <v>25</v>
      </c>
      <c r="J113" s="26" t="str">
        <f>E21</f>
        <v xml:space="preserve"> </v>
      </c>
      <c r="K113" s="28"/>
      <c r="L113" s="3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5.2" customHeight="1">
      <c r="A114" s="28"/>
      <c r="B114" s="29"/>
      <c r="C114" s="23" t="s">
        <v>23</v>
      </c>
      <c r="D114" s="28"/>
      <c r="E114" s="28"/>
      <c r="F114" s="21" t="str">
        <f>IF(E18="","",E18)</f>
        <v>Vyplň údaj</v>
      </c>
      <c r="G114" s="28"/>
      <c r="H114" s="28"/>
      <c r="I114" s="23" t="s">
        <v>28</v>
      </c>
      <c r="J114" s="26" t="str">
        <f>E24</f>
        <v xml:space="preserve"> </v>
      </c>
      <c r="K114" s="28"/>
      <c r="L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10.35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10" customFormat="1" ht="29.25" customHeight="1">
      <c r="A116" s="112"/>
      <c r="B116" s="113"/>
      <c r="C116" s="114" t="s">
        <v>94</v>
      </c>
      <c r="D116" s="115" t="s">
        <v>55</v>
      </c>
      <c r="E116" s="115" t="s">
        <v>51</v>
      </c>
      <c r="F116" s="115" t="s">
        <v>52</v>
      </c>
      <c r="G116" s="115" t="s">
        <v>95</v>
      </c>
      <c r="H116" s="115" t="s">
        <v>96</v>
      </c>
      <c r="I116" s="115" t="s">
        <v>97</v>
      </c>
      <c r="J116" s="116" t="s">
        <v>90</v>
      </c>
      <c r="K116" s="117" t="s">
        <v>98</v>
      </c>
      <c r="L116" s="118"/>
      <c r="M116" s="58" t="s">
        <v>1</v>
      </c>
      <c r="N116" s="59" t="s">
        <v>34</v>
      </c>
      <c r="O116" s="59" t="s">
        <v>99</v>
      </c>
      <c r="P116" s="59" t="s">
        <v>100</v>
      </c>
      <c r="Q116" s="59" t="s">
        <v>101</v>
      </c>
      <c r="R116" s="59" t="s">
        <v>102</v>
      </c>
      <c r="S116" s="59" t="s">
        <v>103</v>
      </c>
      <c r="T116" s="60" t="s">
        <v>104</v>
      </c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</row>
    <row r="117" spans="1:65" s="2" customFormat="1" ht="22.9" customHeight="1">
      <c r="A117" s="28"/>
      <c r="B117" s="29"/>
      <c r="C117" s="65" t="s">
        <v>91</v>
      </c>
      <c r="D117" s="28"/>
      <c r="E117" s="28"/>
      <c r="F117" s="28"/>
      <c r="G117" s="28"/>
      <c r="H117" s="28"/>
      <c r="I117" s="28"/>
      <c r="J117" s="119">
        <f>BK117</f>
        <v>0</v>
      </c>
      <c r="K117" s="28"/>
      <c r="L117" s="29"/>
      <c r="M117" s="61"/>
      <c r="N117" s="52"/>
      <c r="O117" s="62"/>
      <c r="P117" s="120">
        <f>P118</f>
        <v>0</v>
      </c>
      <c r="Q117" s="62"/>
      <c r="R117" s="120">
        <f>R118</f>
        <v>0</v>
      </c>
      <c r="S117" s="62"/>
      <c r="T117" s="121">
        <f>T118</f>
        <v>0</v>
      </c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T117" s="13" t="s">
        <v>69</v>
      </c>
      <c r="AU117" s="13" t="s">
        <v>92</v>
      </c>
      <c r="BK117" s="122">
        <f>BK118</f>
        <v>0</v>
      </c>
    </row>
    <row r="118" spans="1:65" s="11" customFormat="1" ht="25.9" customHeight="1">
      <c r="B118" s="123"/>
      <c r="D118" s="124" t="s">
        <v>69</v>
      </c>
      <c r="E118" s="125" t="s">
        <v>105</v>
      </c>
      <c r="F118" s="125" t="s">
        <v>122</v>
      </c>
      <c r="I118" s="126"/>
      <c r="J118" s="127">
        <f>BK118</f>
        <v>0</v>
      </c>
      <c r="L118" s="123"/>
      <c r="M118" s="128"/>
      <c r="N118" s="129"/>
      <c r="O118" s="129"/>
      <c r="P118" s="130">
        <f>SUM(P119:P129)</f>
        <v>0</v>
      </c>
      <c r="Q118" s="129"/>
      <c r="R118" s="130">
        <f>SUM(R119:R129)</f>
        <v>0</v>
      </c>
      <c r="S118" s="129"/>
      <c r="T118" s="131">
        <f>SUM(T119:T129)</f>
        <v>0</v>
      </c>
      <c r="AR118" s="124" t="s">
        <v>76</v>
      </c>
      <c r="AT118" s="132" t="s">
        <v>69</v>
      </c>
      <c r="AU118" s="132" t="s">
        <v>70</v>
      </c>
      <c r="AY118" s="124" t="s">
        <v>106</v>
      </c>
      <c r="BK118" s="133">
        <f>SUM(BK119:BK129)</f>
        <v>0</v>
      </c>
    </row>
    <row r="119" spans="1:65" s="2" customFormat="1" ht="24.2" customHeight="1">
      <c r="A119" s="28"/>
      <c r="B119" s="134"/>
      <c r="C119" s="140" t="s">
        <v>70</v>
      </c>
      <c r="D119" s="140" t="s">
        <v>119</v>
      </c>
      <c r="E119" s="141" t="s">
        <v>123</v>
      </c>
      <c r="F119" s="142" t="s">
        <v>124</v>
      </c>
      <c r="G119" s="143" t="s">
        <v>125</v>
      </c>
      <c r="H119" s="144">
        <v>42</v>
      </c>
      <c r="I119" s="145"/>
      <c r="J119" s="144">
        <f t="shared" ref="J119:J129" si="0">ROUND(I119*H119,3)</f>
        <v>0</v>
      </c>
      <c r="K119" s="146"/>
      <c r="L119" s="29"/>
      <c r="M119" s="147" t="s">
        <v>1</v>
      </c>
      <c r="N119" s="148" t="s">
        <v>36</v>
      </c>
      <c r="O119" s="54"/>
      <c r="P119" s="135">
        <f t="shared" ref="P119:P129" si="1">O119*H119</f>
        <v>0</v>
      </c>
      <c r="Q119" s="135">
        <v>0</v>
      </c>
      <c r="R119" s="135">
        <f t="shared" ref="R119:R129" si="2">Q119*H119</f>
        <v>0</v>
      </c>
      <c r="S119" s="135">
        <v>0</v>
      </c>
      <c r="T119" s="136">
        <f t="shared" ref="T119:T129" si="3">S119*H119</f>
        <v>0</v>
      </c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R119" s="137" t="s">
        <v>110</v>
      </c>
      <c r="AT119" s="137" t="s">
        <v>119</v>
      </c>
      <c r="AU119" s="137" t="s">
        <v>76</v>
      </c>
      <c r="AY119" s="13" t="s">
        <v>106</v>
      </c>
      <c r="BE119" s="138">
        <f t="shared" ref="BE119:BE129" si="4">IF(N119="základná",J119,0)</f>
        <v>0</v>
      </c>
      <c r="BF119" s="138">
        <f t="shared" ref="BF119:BF129" si="5">IF(N119="znížená",J119,0)</f>
        <v>0</v>
      </c>
      <c r="BG119" s="138">
        <f t="shared" ref="BG119:BG129" si="6">IF(N119="zákl. prenesená",J119,0)</f>
        <v>0</v>
      </c>
      <c r="BH119" s="138">
        <f t="shared" ref="BH119:BH129" si="7">IF(N119="zníž. prenesená",J119,0)</f>
        <v>0</v>
      </c>
      <c r="BI119" s="138">
        <f t="shared" ref="BI119:BI129" si="8">IF(N119="nulová",J119,0)</f>
        <v>0</v>
      </c>
      <c r="BJ119" s="13" t="s">
        <v>109</v>
      </c>
      <c r="BK119" s="139">
        <f t="shared" ref="BK119:BK129" si="9">ROUND(I119*H119,3)</f>
        <v>0</v>
      </c>
      <c r="BL119" s="13" t="s">
        <v>110</v>
      </c>
      <c r="BM119" s="137" t="s">
        <v>110</v>
      </c>
    </row>
    <row r="120" spans="1:65" s="2" customFormat="1" ht="24.2" customHeight="1">
      <c r="A120" s="28"/>
      <c r="B120" s="134"/>
      <c r="C120" s="140" t="s">
        <v>70</v>
      </c>
      <c r="D120" s="140" t="s">
        <v>119</v>
      </c>
      <c r="E120" s="141" t="s">
        <v>148</v>
      </c>
      <c r="F120" s="142" t="s">
        <v>149</v>
      </c>
      <c r="G120" s="143" t="s">
        <v>107</v>
      </c>
      <c r="H120" s="144">
        <v>2</v>
      </c>
      <c r="I120" s="145"/>
      <c r="J120" s="144">
        <f t="shared" si="0"/>
        <v>0</v>
      </c>
      <c r="K120" s="146"/>
      <c r="L120" s="29"/>
      <c r="M120" s="147" t="s">
        <v>1</v>
      </c>
      <c r="N120" s="148" t="s">
        <v>36</v>
      </c>
      <c r="O120" s="54"/>
      <c r="P120" s="135">
        <f t="shared" si="1"/>
        <v>0</v>
      </c>
      <c r="Q120" s="135">
        <v>0</v>
      </c>
      <c r="R120" s="135">
        <f t="shared" si="2"/>
        <v>0</v>
      </c>
      <c r="S120" s="135">
        <v>0</v>
      </c>
      <c r="T120" s="136">
        <f t="shared" si="3"/>
        <v>0</v>
      </c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R120" s="137" t="s">
        <v>110</v>
      </c>
      <c r="AT120" s="137" t="s">
        <v>119</v>
      </c>
      <c r="AU120" s="137" t="s">
        <v>76</v>
      </c>
      <c r="AY120" s="13" t="s">
        <v>106</v>
      </c>
      <c r="BE120" s="138">
        <f t="shared" si="4"/>
        <v>0</v>
      </c>
      <c r="BF120" s="138">
        <f t="shared" si="5"/>
        <v>0</v>
      </c>
      <c r="BG120" s="138">
        <f t="shared" si="6"/>
        <v>0</v>
      </c>
      <c r="BH120" s="138">
        <f t="shared" si="7"/>
        <v>0</v>
      </c>
      <c r="BI120" s="138">
        <f t="shared" si="8"/>
        <v>0</v>
      </c>
      <c r="BJ120" s="13" t="s">
        <v>109</v>
      </c>
      <c r="BK120" s="139">
        <f t="shared" si="9"/>
        <v>0</v>
      </c>
      <c r="BL120" s="13" t="s">
        <v>110</v>
      </c>
      <c r="BM120" s="137" t="s">
        <v>111</v>
      </c>
    </row>
    <row r="121" spans="1:65" s="2" customFormat="1" ht="14.45" customHeight="1">
      <c r="A121" s="28"/>
      <c r="B121" s="134"/>
      <c r="C121" s="140" t="s">
        <v>70</v>
      </c>
      <c r="D121" s="140" t="s">
        <v>119</v>
      </c>
      <c r="E121" s="141" t="s">
        <v>128</v>
      </c>
      <c r="F121" s="142" t="s">
        <v>129</v>
      </c>
      <c r="G121" s="143" t="s">
        <v>125</v>
      </c>
      <c r="H121" s="144">
        <v>42</v>
      </c>
      <c r="I121" s="145"/>
      <c r="J121" s="144">
        <f t="shared" si="0"/>
        <v>0</v>
      </c>
      <c r="K121" s="146"/>
      <c r="L121" s="29"/>
      <c r="M121" s="147" t="s">
        <v>1</v>
      </c>
      <c r="N121" s="148" t="s">
        <v>36</v>
      </c>
      <c r="O121" s="54"/>
      <c r="P121" s="135">
        <f t="shared" si="1"/>
        <v>0</v>
      </c>
      <c r="Q121" s="135">
        <v>0</v>
      </c>
      <c r="R121" s="135">
        <f t="shared" si="2"/>
        <v>0</v>
      </c>
      <c r="S121" s="135">
        <v>0</v>
      </c>
      <c r="T121" s="136">
        <f t="shared" si="3"/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37" t="s">
        <v>110</v>
      </c>
      <c r="AT121" s="137" t="s">
        <v>119</v>
      </c>
      <c r="AU121" s="137" t="s">
        <v>76</v>
      </c>
      <c r="AY121" s="13" t="s">
        <v>106</v>
      </c>
      <c r="BE121" s="138">
        <f t="shared" si="4"/>
        <v>0</v>
      </c>
      <c r="BF121" s="138">
        <f t="shared" si="5"/>
        <v>0</v>
      </c>
      <c r="BG121" s="138">
        <f t="shared" si="6"/>
        <v>0</v>
      </c>
      <c r="BH121" s="138">
        <f t="shared" si="7"/>
        <v>0</v>
      </c>
      <c r="BI121" s="138">
        <f t="shared" si="8"/>
        <v>0</v>
      </c>
      <c r="BJ121" s="13" t="s">
        <v>109</v>
      </c>
      <c r="BK121" s="139">
        <f t="shared" si="9"/>
        <v>0</v>
      </c>
      <c r="BL121" s="13" t="s">
        <v>110</v>
      </c>
      <c r="BM121" s="137" t="s">
        <v>108</v>
      </c>
    </row>
    <row r="122" spans="1:65" s="2" customFormat="1" ht="14.45" customHeight="1">
      <c r="A122" s="28"/>
      <c r="B122" s="134"/>
      <c r="C122" s="140" t="s">
        <v>70</v>
      </c>
      <c r="D122" s="140" t="s">
        <v>119</v>
      </c>
      <c r="E122" s="141" t="s">
        <v>130</v>
      </c>
      <c r="F122" s="142" t="s">
        <v>131</v>
      </c>
      <c r="G122" s="143" t="s">
        <v>107</v>
      </c>
      <c r="H122" s="144">
        <v>4</v>
      </c>
      <c r="I122" s="145"/>
      <c r="J122" s="144">
        <f t="shared" si="0"/>
        <v>0</v>
      </c>
      <c r="K122" s="146"/>
      <c r="L122" s="29"/>
      <c r="M122" s="147" t="s">
        <v>1</v>
      </c>
      <c r="N122" s="148" t="s">
        <v>36</v>
      </c>
      <c r="O122" s="54"/>
      <c r="P122" s="135">
        <f t="shared" si="1"/>
        <v>0</v>
      </c>
      <c r="Q122" s="135">
        <v>0</v>
      </c>
      <c r="R122" s="135">
        <f t="shared" si="2"/>
        <v>0</v>
      </c>
      <c r="S122" s="135">
        <v>0</v>
      </c>
      <c r="T122" s="136">
        <f t="shared" si="3"/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R122" s="137" t="s">
        <v>110</v>
      </c>
      <c r="AT122" s="137" t="s">
        <v>119</v>
      </c>
      <c r="AU122" s="137" t="s">
        <v>76</v>
      </c>
      <c r="AY122" s="13" t="s">
        <v>106</v>
      </c>
      <c r="BE122" s="138">
        <f t="shared" si="4"/>
        <v>0</v>
      </c>
      <c r="BF122" s="138">
        <f t="shared" si="5"/>
        <v>0</v>
      </c>
      <c r="BG122" s="138">
        <f t="shared" si="6"/>
        <v>0</v>
      </c>
      <c r="BH122" s="138">
        <f t="shared" si="7"/>
        <v>0</v>
      </c>
      <c r="BI122" s="138">
        <f t="shared" si="8"/>
        <v>0</v>
      </c>
      <c r="BJ122" s="13" t="s">
        <v>109</v>
      </c>
      <c r="BK122" s="139">
        <f t="shared" si="9"/>
        <v>0</v>
      </c>
      <c r="BL122" s="13" t="s">
        <v>110</v>
      </c>
      <c r="BM122" s="137" t="s">
        <v>112</v>
      </c>
    </row>
    <row r="123" spans="1:65" s="2" customFormat="1" ht="14.45" customHeight="1">
      <c r="A123" s="28"/>
      <c r="B123" s="134"/>
      <c r="C123" s="140" t="s">
        <v>70</v>
      </c>
      <c r="D123" s="140" t="s">
        <v>119</v>
      </c>
      <c r="E123" s="141" t="s">
        <v>132</v>
      </c>
      <c r="F123" s="142" t="s">
        <v>133</v>
      </c>
      <c r="G123" s="143" t="s">
        <v>107</v>
      </c>
      <c r="H123" s="144">
        <v>12</v>
      </c>
      <c r="I123" s="145"/>
      <c r="J123" s="144">
        <f t="shared" si="0"/>
        <v>0</v>
      </c>
      <c r="K123" s="146"/>
      <c r="L123" s="29"/>
      <c r="M123" s="147" t="s">
        <v>1</v>
      </c>
      <c r="N123" s="148" t="s">
        <v>36</v>
      </c>
      <c r="O123" s="54"/>
      <c r="P123" s="135">
        <f t="shared" si="1"/>
        <v>0</v>
      </c>
      <c r="Q123" s="135">
        <v>0</v>
      </c>
      <c r="R123" s="135">
        <f t="shared" si="2"/>
        <v>0</v>
      </c>
      <c r="S123" s="135">
        <v>0</v>
      </c>
      <c r="T123" s="136">
        <f t="shared" si="3"/>
        <v>0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R123" s="137" t="s">
        <v>110</v>
      </c>
      <c r="AT123" s="137" t="s">
        <v>119</v>
      </c>
      <c r="AU123" s="137" t="s">
        <v>76</v>
      </c>
      <c r="AY123" s="13" t="s">
        <v>106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3" t="s">
        <v>109</v>
      </c>
      <c r="BK123" s="139">
        <f t="shared" si="9"/>
        <v>0</v>
      </c>
      <c r="BL123" s="13" t="s">
        <v>110</v>
      </c>
      <c r="BM123" s="137" t="s">
        <v>113</v>
      </c>
    </row>
    <row r="124" spans="1:65" s="2" customFormat="1" ht="14.45" customHeight="1">
      <c r="A124" s="28"/>
      <c r="B124" s="134"/>
      <c r="C124" s="140" t="s">
        <v>70</v>
      </c>
      <c r="D124" s="140" t="s">
        <v>119</v>
      </c>
      <c r="E124" s="141" t="s">
        <v>134</v>
      </c>
      <c r="F124" s="142" t="s">
        <v>135</v>
      </c>
      <c r="G124" s="143" t="s">
        <v>125</v>
      </c>
      <c r="H124" s="144">
        <v>42</v>
      </c>
      <c r="I124" s="145"/>
      <c r="J124" s="144">
        <f t="shared" si="0"/>
        <v>0</v>
      </c>
      <c r="K124" s="146"/>
      <c r="L124" s="29"/>
      <c r="M124" s="147" t="s">
        <v>1</v>
      </c>
      <c r="N124" s="148" t="s">
        <v>36</v>
      </c>
      <c r="O124" s="54"/>
      <c r="P124" s="135">
        <f t="shared" si="1"/>
        <v>0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R124" s="137" t="s">
        <v>110</v>
      </c>
      <c r="AT124" s="137" t="s">
        <v>119</v>
      </c>
      <c r="AU124" s="137" t="s">
        <v>76</v>
      </c>
      <c r="AY124" s="13" t="s">
        <v>106</v>
      </c>
      <c r="BE124" s="138">
        <f t="shared" si="4"/>
        <v>0</v>
      </c>
      <c r="BF124" s="138">
        <f t="shared" si="5"/>
        <v>0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3" t="s">
        <v>109</v>
      </c>
      <c r="BK124" s="139">
        <f t="shared" si="9"/>
        <v>0</v>
      </c>
      <c r="BL124" s="13" t="s">
        <v>110</v>
      </c>
      <c r="BM124" s="137" t="s">
        <v>114</v>
      </c>
    </row>
    <row r="125" spans="1:65" s="2" customFormat="1" ht="14.45" customHeight="1">
      <c r="A125" s="28"/>
      <c r="B125" s="134"/>
      <c r="C125" s="140" t="s">
        <v>70</v>
      </c>
      <c r="D125" s="140" t="s">
        <v>119</v>
      </c>
      <c r="E125" s="141" t="s">
        <v>150</v>
      </c>
      <c r="F125" s="142" t="s">
        <v>137</v>
      </c>
      <c r="G125" s="143" t="s">
        <v>138</v>
      </c>
      <c r="H125" s="144">
        <v>1</v>
      </c>
      <c r="I125" s="145"/>
      <c r="J125" s="144">
        <f t="shared" si="0"/>
        <v>0</v>
      </c>
      <c r="K125" s="146"/>
      <c r="L125" s="29"/>
      <c r="M125" s="147" t="s">
        <v>1</v>
      </c>
      <c r="N125" s="148" t="s">
        <v>36</v>
      </c>
      <c r="O125" s="54"/>
      <c r="P125" s="135">
        <f t="shared" si="1"/>
        <v>0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37" t="s">
        <v>110</v>
      </c>
      <c r="AT125" s="137" t="s">
        <v>119</v>
      </c>
      <c r="AU125" s="137" t="s">
        <v>76</v>
      </c>
      <c r="AY125" s="13" t="s">
        <v>106</v>
      </c>
      <c r="BE125" s="138">
        <f t="shared" si="4"/>
        <v>0</v>
      </c>
      <c r="BF125" s="138">
        <f t="shared" si="5"/>
        <v>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3" t="s">
        <v>109</v>
      </c>
      <c r="BK125" s="139">
        <f t="shared" si="9"/>
        <v>0</v>
      </c>
      <c r="BL125" s="13" t="s">
        <v>110</v>
      </c>
      <c r="BM125" s="137" t="s">
        <v>115</v>
      </c>
    </row>
    <row r="126" spans="1:65" s="2" customFormat="1" ht="14.45" customHeight="1">
      <c r="A126" s="28"/>
      <c r="B126" s="134"/>
      <c r="C126" s="140" t="s">
        <v>70</v>
      </c>
      <c r="D126" s="140" t="s">
        <v>119</v>
      </c>
      <c r="E126" s="141" t="s">
        <v>151</v>
      </c>
      <c r="F126" s="142" t="s">
        <v>157</v>
      </c>
      <c r="G126" s="143" t="s">
        <v>138</v>
      </c>
      <c r="H126" s="144">
        <v>1</v>
      </c>
      <c r="I126" s="145"/>
      <c r="J126" s="144">
        <f t="shared" si="0"/>
        <v>0</v>
      </c>
      <c r="K126" s="146"/>
      <c r="L126" s="29"/>
      <c r="M126" s="147" t="s">
        <v>1</v>
      </c>
      <c r="N126" s="148" t="s">
        <v>36</v>
      </c>
      <c r="O126" s="54"/>
      <c r="P126" s="135">
        <f t="shared" si="1"/>
        <v>0</v>
      </c>
      <c r="Q126" s="135">
        <v>0</v>
      </c>
      <c r="R126" s="135">
        <f t="shared" si="2"/>
        <v>0</v>
      </c>
      <c r="S126" s="135">
        <v>0</v>
      </c>
      <c r="T126" s="136">
        <f t="shared" si="3"/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37" t="s">
        <v>110</v>
      </c>
      <c r="AT126" s="137" t="s">
        <v>119</v>
      </c>
      <c r="AU126" s="137" t="s">
        <v>76</v>
      </c>
      <c r="AY126" s="13" t="s">
        <v>106</v>
      </c>
      <c r="BE126" s="138">
        <f t="shared" si="4"/>
        <v>0</v>
      </c>
      <c r="BF126" s="138">
        <f t="shared" si="5"/>
        <v>0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3" t="s">
        <v>109</v>
      </c>
      <c r="BK126" s="139">
        <f t="shared" si="9"/>
        <v>0</v>
      </c>
      <c r="BL126" s="13" t="s">
        <v>110</v>
      </c>
      <c r="BM126" s="137" t="s">
        <v>116</v>
      </c>
    </row>
    <row r="127" spans="1:65" s="2" customFormat="1" ht="14.45" customHeight="1">
      <c r="A127" s="28"/>
      <c r="B127" s="134"/>
      <c r="C127" s="140" t="s">
        <v>70</v>
      </c>
      <c r="D127" s="140" t="s">
        <v>119</v>
      </c>
      <c r="E127" s="141" t="s">
        <v>152</v>
      </c>
      <c r="F127" s="142" t="s">
        <v>140</v>
      </c>
      <c r="G127" s="143" t="s">
        <v>138</v>
      </c>
      <c r="H127" s="144">
        <v>1</v>
      </c>
      <c r="I127" s="145"/>
      <c r="J127" s="144">
        <f t="shared" si="0"/>
        <v>0</v>
      </c>
      <c r="K127" s="146"/>
      <c r="L127" s="29"/>
      <c r="M127" s="147" t="s">
        <v>1</v>
      </c>
      <c r="N127" s="148" t="s">
        <v>36</v>
      </c>
      <c r="O127" s="54"/>
      <c r="P127" s="135">
        <f t="shared" si="1"/>
        <v>0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37" t="s">
        <v>110</v>
      </c>
      <c r="AT127" s="137" t="s">
        <v>119</v>
      </c>
      <c r="AU127" s="137" t="s">
        <v>76</v>
      </c>
      <c r="AY127" s="13" t="s">
        <v>106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3" t="s">
        <v>109</v>
      </c>
      <c r="BK127" s="139">
        <f t="shared" si="9"/>
        <v>0</v>
      </c>
      <c r="BL127" s="13" t="s">
        <v>110</v>
      </c>
      <c r="BM127" s="137" t="s">
        <v>7</v>
      </c>
    </row>
    <row r="128" spans="1:65" s="2" customFormat="1" ht="14.45" customHeight="1">
      <c r="A128" s="28"/>
      <c r="B128" s="134"/>
      <c r="C128" s="140" t="s">
        <v>70</v>
      </c>
      <c r="D128" s="140" t="s">
        <v>119</v>
      </c>
      <c r="E128" s="141" t="s">
        <v>153</v>
      </c>
      <c r="F128" s="142" t="s">
        <v>143</v>
      </c>
      <c r="G128" s="143" t="s">
        <v>144</v>
      </c>
      <c r="H128" s="145"/>
      <c r="I128" s="145"/>
      <c r="J128" s="144">
        <f t="shared" si="0"/>
        <v>0</v>
      </c>
      <c r="K128" s="146"/>
      <c r="L128" s="29"/>
      <c r="M128" s="147" t="s">
        <v>1</v>
      </c>
      <c r="N128" s="148" t="s">
        <v>36</v>
      </c>
      <c r="O128" s="54"/>
      <c r="P128" s="135">
        <f t="shared" si="1"/>
        <v>0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37" t="s">
        <v>110</v>
      </c>
      <c r="AT128" s="137" t="s">
        <v>119</v>
      </c>
      <c r="AU128" s="137" t="s">
        <v>76</v>
      </c>
      <c r="AY128" s="13" t="s">
        <v>106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3" t="s">
        <v>109</v>
      </c>
      <c r="BK128" s="139">
        <f t="shared" si="9"/>
        <v>0</v>
      </c>
      <c r="BL128" s="13" t="s">
        <v>110</v>
      </c>
      <c r="BM128" s="137" t="s">
        <v>117</v>
      </c>
    </row>
    <row r="129" spans="1:65" s="2" customFormat="1" ht="14.45" customHeight="1">
      <c r="A129" s="28"/>
      <c r="B129" s="134"/>
      <c r="C129" s="140" t="s">
        <v>70</v>
      </c>
      <c r="D129" s="140" t="s">
        <v>119</v>
      </c>
      <c r="E129" s="141" t="s">
        <v>154</v>
      </c>
      <c r="F129" s="142" t="s">
        <v>146</v>
      </c>
      <c r="G129" s="143" t="s">
        <v>144</v>
      </c>
      <c r="H129" s="145"/>
      <c r="I129" s="145"/>
      <c r="J129" s="144">
        <f t="shared" si="0"/>
        <v>0</v>
      </c>
      <c r="K129" s="146"/>
      <c r="L129" s="29"/>
      <c r="M129" s="149" t="s">
        <v>1</v>
      </c>
      <c r="N129" s="150" t="s">
        <v>36</v>
      </c>
      <c r="O129" s="151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37" t="s">
        <v>110</v>
      </c>
      <c r="AT129" s="137" t="s">
        <v>119</v>
      </c>
      <c r="AU129" s="137" t="s">
        <v>76</v>
      </c>
      <c r="AY129" s="13" t="s">
        <v>106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109</v>
      </c>
      <c r="BK129" s="139">
        <f t="shared" si="9"/>
        <v>0</v>
      </c>
      <c r="BL129" s="13" t="s">
        <v>110</v>
      </c>
      <c r="BM129" s="137" t="s">
        <v>118</v>
      </c>
    </row>
    <row r="130" spans="1:65" s="2" customFormat="1" ht="6.95" customHeight="1">
      <c r="A130" s="28"/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29"/>
      <c r="M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</sheetData>
  <autoFilter ref="C116:K129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0"/>
  <sheetViews>
    <sheetView showGridLines="0" topLeftCell="A116" workbookViewId="0">
      <selection activeCell="F132" sqref="F132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54" t="s">
        <v>5</v>
      </c>
      <c r="M2" s="155"/>
      <c r="N2" s="155"/>
      <c r="O2" s="155"/>
      <c r="P2" s="155"/>
      <c r="Q2" s="155"/>
      <c r="R2" s="155"/>
      <c r="S2" s="155"/>
      <c r="T2" s="155"/>
      <c r="U2" s="155"/>
      <c r="V2" s="155"/>
      <c r="AT2" s="13" t="s">
        <v>85</v>
      </c>
    </row>
    <row r="3" spans="1:46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1:46" s="1" customFormat="1" ht="24.95" customHeight="1">
      <c r="B4" s="16"/>
      <c r="D4" s="17" t="s">
        <v>86</v>
      </c>
      <c r="L4" s="16"/>
      <c r="M4" s="89" t="s">
        <v>9</v>
      </c>
      <c r="AT4" s="13" t="s">
        <v>3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23" t="s">
        <v>13</v>
      </c>
      <c r="L6" s="16"/>
    </row>
    <row r="7" spans="1:46" s="1" customFormat="1" ht="16.5" customHeight="1">
      <c r="B7" s="16"/>
      <c r="E7" s="194" t="str">
        <f>'Rekapitulácia stavby'!K6</f>
        <v>Výmena dažďových zvodov_Internáty B1+B2</v>
      </c>
      <c r="F7" s="195"/>
      <c r="G7" s="195"/>
      <c r="H7" s="195"/>
      <c r="L7" s="16"/>
    </row>
    <row r="8" spans="1:46" s="2" customFormat="1" ht="12" customHeight="1">
      <c r="A8" s="28"/>
      <c r="B8" s="29"/>
      <c r="C8" s="28"/>
      <c r="D8" s="23" t="s">
        <v>87</v>
      </c>
      <c r="E8" s="28"/>
      <c r="F8" s="28"/>
      <c r="G8" s="28"/>
      <c r="H8" s="28"/>
      <c r="I8" s="28"/>
      <c r="J8" s="28"/>
      <c r="K8" s="28"/>
      <c r="L8" s="3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6" s="2" customFormat="1" ht="16.5" customHeight="1">
      <c r="A9" s="28"/>
      <c r="B9" s="29"/>
      <c r="C9" s="28"/>
      <c r="D9" s="28"/>
      <c r="E9" s="176" t="s">
        <v>155</v>
      </c>
      <c r="F9" s="193"/>
      <c r="G9" s="193"/>
      <c r="H9" s="193"/>
      <c r="I9" s="28"/>
      <c r="J9" s="28"/>
      <c r="K9" s="28"/>
      <c r="L9" s="3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6" s="2" customFormat="1">
      <c r="A10" s="28"/>
      <c r="B10" s="29"/>
      <c r="C10" s="28"/>
      <c r="D10" s="28"/>
      <c r="E10" s="28"/>
      <c r="F10" s="28"/>
      <c r="G10" s="28"/>
      <c r="H10" s="28"/>
      <c r="I10" s="28"/>
      <c r="J10" s="28"/>
      <c r="K10" s="28"/>
      <c r="L10" s="3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46" s="2" customFormat="1" ht="12" customHeight="1">
      <c r="A11" s="28"/>
      <c r="B11" s="29"/>
      <c r="C11" s="28"/>
      <c r="D11" s="23" t="s">
        <v>14</v>
      </c>
      <c r="E11" s="28"/>
      <c r="F11" s="21" t="s">
        <v>1</v>
      </c>
      <c r="G11" s="28"/>
      <c r="H11" s="28"/>
      <c r="I11" s="23" t="s">
        <v>15</v>
      </c>
      <c r="J11" s="21" t="s">
        <v>1</v>
      </c>
      <c r="K11" s="28"/>
      <c r="L11" s="3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6" s="2" customFormat="1" ht="12" customHeight="1">
      <c r="A12" s="28"/>
      <c r="B12" s="29"/>
      <c r="C12" s="28"/>
      <c r="D12" s="23" t="s">
        <v>16</v>
      </c>
      <c r="E12" s="28"/>
      <c r="F12" s="21" t="s">
        <v>17</v>
      </c>
      <c r="G12" s="28"/>
      <c r="H12" s="28"/>
      <c r="I12" s="23" t="s">
        <v>18</v>
      </c>
      <c r="J12" s="51"/>
      <c r="K12" s="28"/>
      <c r="L12" s="3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46" s="2" customFormat="1" ht="10.9" customHeight="1">
      <c r="A13" s="28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3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6" s="2" customFormat="1" ht="12" customHeight="1">
      <c r="A14" s="28"/>
      <c r="B14" s="29"/>
      <c r="C14" s="28"/>
      <c r="D14" s="23" t="s">
        <v>19</v>
      </c>
      <c r="E14" s="28"/>
      <c r="F14" s="28"/>
      <c r="G14" s="28"/>
      <c r="H14" s="28"/>
      <c r="I14" s="23" t="s">
        <v>20</v>
      </c>
      <c r="J14" s="21" t="str">
        <f>IF('Rekapitulácia stavby'!AN10="","",'Rekapitulácia stavby'!AN10)</f>
        <v/>
      </c>
      <c r="K14" s="28"/>
      <c r="L14" s="3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46" s="2" customFormat="1" ht="18" customHeight="1">
      <c r="A15" s="28"/>
      <c r="B15" s="29"/>
      <c r="C15" s="28"/>
      <c r="D15" s="28"/>
      <c r="E15" s="21" t="str">
        <f>IF('Rekapitulácia stavby'!E11="","",'Rekapitulácia stavby'!E11)</f>
        <v>Akadémia ozbrojených síl gen.M.R.Štefánika</v>
      </c>
      <c r="F15" s="28"/>
      <c r="G15" s="28"/>
      <c r="H15" s="28"/>
      <c r="I15" s="23" t="s">
        <v>22</v>
      </c>
      <c r="J15" s="21" t="str">
        <f>IF('Rekapitulácia stavby'!AN11="","",'Rekapitulácia stavby'!AN11)</f>
        <v/>
      </c>
      <c r="K15" s="28"/>
      <c r="L15" s="3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46" s="2" customFormat="1" ht="6.95" customHeight="1">
      <c r="A16" s="28"/>
      <c r="B16" s="29"/>
      <c r="C16" s="28"/>
      <c r="D16" s="28"/>
      <c r="E16" s="28"/>
      <c r="F16" s="28"/>
      <c r="G16" s="28"/>
      <c r="H16" s="28"/>
      <c r="I16" s="28"/>
      <c r="J16" s="28"/>
      <c r="K16" s="28"/>
      <c r="L16" s="3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s="2" customFormat="1" ht="12" customHeight="1">
      <c r="A17" s="28"/>
      <c r="B17" s="29"/>
      <c r="C17" s="28"/>
      <c r="D17" s="23" t="s">
        <v>23</v>
      </c>
      <c r="E17" s="28"/>
      <c r="F17" s="28"/>
      <c r="G17" s="28"/>
      <c r="H17" s="28"/>
      <c r="I17" s="23" t="s">
        <v>20</v>
      </c>
      <c r="J17" s="24" t="str">
        <f>'Rekapitulácia stavby'!AN13</f>
        <v>Vyplň údaj</v>
      </c>
      <c r="K17" s="28"/>
      <c r="L17" s="3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s="2" customFormat="1" ht="18" customHeight="1">
      <c r="A18" s="28"/>
      <c r="B18" s="29"/>
      <c r="C18" s="28"/>
      <c r="D18" s="28"/>
      <c r="E18" s="196" t="str">
        <f>'Rekapitulácia stavby'!E14</f>
        <v>Vyplň údaj</v>
      </c>
      <c r="F18" s="166"/>
      <c r="G18" s="166"/>
      <c r="H18" s="166"/>
      <c r="I18" s="23" t="s">
        <v>22</v>
      </c>
      <c r="J18" s="24" t="str">
        <f>'Rekapitulácia stavby'!AN14</f>
        <v>Vyplň údaj</v>
      </c>
      <c r="K18" s="28"/>
      <c r="L18" s="3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s="2" customFormat="1" ht="6.95" customHeight="1">
      <c r="A19" s="28"/>
      <c r="B19" s="29"/>
      <c r="C19" s="28"/>
      <c r="D19" s="28"/>
      <c r="E19" s="28"/>
      <c r="F19" s="28"/>
      <c r="G19" s="28"/>
      <c r="H19" s="28"/>
      <c r="I19" s="28"/>
      <c r="J19" s="28"/>
      <c r="K19" s="28"/>
      <c r="L19" s="3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  <row r="20" spans="1:31" s="2" customFormat="1" ht="12" customHeight="1">
      <c r="A20" s="28"/>
      <c r="B20" s="29"/>
      <c r="C20" s="28"/>
      <c r="D20" s="23" t="s">
        <v>25</v>
      </c>
      <c r="E20" s="28"/>
      <c r="F20" s="28"/>
      <c r="G20" s="28"/>
      <c r="H20" s="28"/>
      <c r="I20" s="23" t="s">
        <v>20</v>
      </c>
      <c r="J20" s="21" t="str">
        <f>IF('Rekapitulácia stavby'!AN16="","",'Rekapitulácia stavby'!AN16)</f>
        <v/>
      </c>
      <c r="K20" s="28"/>
      <c r="L20" s="3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1:31" s="2" customFormat="1" ht="18" customHeight="1">
      <c r="A21" s="28"/>
      <c r="B21" s="29"/>
      <c r="C21" s="28"/>
      <c r="D21" s="28"/>
      <c r="E21" s="21" t="str">
        <f>IF('Rekapitulácia stavby'!E17="","",'Rekapitulácia stavby'!E17)</f>
        <v xml:space="preserve"> </v>
      </c>
      <c r="F21" s="28"/>
      <c r="G21" s="28"/>
      <c r="H21" s="28"/>
      <c r="I21" s="23" t="s">
        <v>22</v>
      </c>
      <c r="J21" s="21" t="str">
        <f>IF('Rekapitulácia stavby'!AN17="","",'Rekapitulácia stavby'!AN17)</f>
        <v/>
      </c>
      <c r="K21" s="28"/>
      <c r="L21" s="3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1:31" s="2" customFormat="1" ht="6.95" customHeight="1">
      <c r="A22" s="28"/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3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s="2" customFormat="1" ht="12" customHeight="1">
      <c r="A23" s="28"/>
      <c r="B23" s="29"/>
      <c r="C23" s="28"/>
      <c r="D23" s="23" t="s">
        <v>28</v>
      </c>
      <c r="E23" s="28"/>
      <c r="F23" s="28"/>
      <c r="G23" s="28"/>
      <c r="H23" s="28"/>
      <c r="I23" s="23" t="s">
        <v>20</v>
      </c>
      <c r="J23" s="21" t="str">
        <f>IF('Rekapitulácia stavby'!AN19="","",'Rekapitulácia stavby'!AN19)</f>
        <v/>
      </c>
      <c r="K23" s="28"/>
      <c r="L23" s="3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s="2" customFormat="1" ht="18" customHeight="1">
      <c r="A24" s="28"/>
      <c r="B24" s="29"/>
      <c r="C24" s="28"/>
      <c r="D24" s="28"/>
      <c r="E24" s="21" t="str">
        <f>IF('Rekapitulácia stavby'!E20="","",'Rekapitulácia stavby'!E20)</f>
        <v xml:space="preserve"> </v>
      </c>
      <c r="F24" s="28"/>
      <c r="G24" s="28"/>
      <c r="H24" s="28"/>
      <c r="I24" s="23" t="s">
        <v>22</v>
      </c>
      <c r="J24" s="21" t="str">
        <f>IF('Rekapitulácia stavby'!AN20="","",'Rekapitulácia stavby'!AN20)</f>
        <v/>
      </c>
      <c r="K24" s="28"/>
      <c r="L24" s="3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s="2" customFormat="1" ht="6.95" customHeight="1">
      <c r="A25" s="28"/>
      <c r="B25" s="29"/>
      <c r="C25" s="28"/>
      <c r="D25" s="28"/>
      <c r="E25" s="28"/>
      <c r="F25" s="28"/>
      <c r="G25" s="28"/>
      <c r="H25" s="28"/>
      <c r="I25" s="28"/>
      <c r="J25" s="28"/>
      <c r="K25" s="28"/>
      <c r="L25" s="3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s="2" customFormat="1" ht="12" customHeight="1">
      <c r="A26" s="28"/>
      <c r="B26" s="29"/>
      <c r="C26" s="28"/>
      <c r="D26" s="23" t="s">
        <v>29</v>
      </c>
      <c r="E26" s="28"/>
      <c r="F26" s="28"/>
      <c r="G26" s="28"/>
      <c r="H26" s="28"/>
      <c r="I26" s="28"/>
      <c r="J26" s="28"/>
      <c r="K26" s="28"/>
      <c r="L26" s="3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</row>
    <row r="27" spans="1:31" s="8" customFormat="1" ht="16.5" customHeight="1">
      <c r="A27" s="90"/>
      <c r="B27" s="91"/>
      <c r="C27" s="90"/>
      <c r="D27" s="90"/>
      <c r="E27" s="170" t="s">
        <v>1</v>
      </c>
      <c r="F27" s="170"/>
      <c r="G27" s="170"/>
      <c r="H27" s="170"/>
      <c r="I27" s="90"/>
      <c r="J27" s="90"/>
      <c r="K27" s="90"/>
      <c r="L27" s="92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</row>
    <row r="28" spans="1:31" s="2" customFormat="1" ht="6.95" customHeight="1">
      <c r="A28" s="28"/>
      <c r="B28" s="29"/>
      <c r="C28" s="28"/>
      <c r="D28" s="28"/>
      <c r="E28" s="28"/>
      <c r="F28" s="28"/>
      <c r="G28" s="28"/>
      <c r="H28" s="28"/>
      <c r="I28" s="28"/>
      <c r="J28" s="28"/>
      <c r="K28" s="28"/>
      <c r="L28" s="3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s="2" customFormat="1" ht="6.95" customHeight="1">
      <c r="A29" s="28"/>
      <c r="B29" s="29"/>
      <c r="C29" s="28"/>
      <c r="D29" s="62"/>
      <c r="E29" s="62"/>
      <c r="F29" s="62"/>
      <c r="G29" s="62"/>
      <c r="H29" s="62"/>
      <c r="I29" s="62"/>
      <c r="J29" s="62"/>
      <c r="K29" s="62"/>
      <c r="L29" s="3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1:31" s="2" customFormat="1" ht="25.35" customHeight="1">
      <c r="A30" s="28"/>
      <c r="B30" s="29"/>
      <c r="C30" s="28"/>
      <c r="D30" s="93" t="s">
        <v>30</v>
      </c>
      <c r="E30" s="28"/>
      <c r="F30" s="28"/>
      <c r="G30" s="28"/>
      <c r="H30" s="28"/>
      <c r="I30" s="28"/>
      <c r="J30" s="67">
        <f>ROUND(J117, 2)</f>
        <v>0</v>
      </c>
      <c r="K30" s="28"/>
      <c r="L30" s="3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s="2" customFormat="1" ht="6.95" customHeight="1">
      <c r="A31" s="28"/>
      <c r="B31" s="29"/>
      <c r="C31" s="28"/>
      <c r="D31" s="62"/>
      <c r="E31" s="62"/>
      <c r="F31" s="62"/>
      <c r="G31" s="62"/>
      <c r="H31" s="62"/>
      <c r="I31" s="62"/>
      <c r="J31" s="62"/>
      <c r="K31" s="62"/>
      <c r="L31" s="3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s="2" customFormat="1" ht="14.45" customHeight="1">
      <c r="A32" s="28"/>
      <c r="B32" s="29"/>
      <c r="C32" s="28"/>
      <c r="D32" s="28"/>
      <c r="E32" s="28"/>
      <c r="F32" s="32" t="s">
        <v>32</v>
      </c>
      <c r="G32" s="28"/>
      <c r="H32" s="28"/>
      <c r="I32" s="32" t="s">
        <v>31</v>
      </c>
      <c r="J32" s="32" t="s">
        <v>33</v>
      </c>
      <c r="K32" s="28"/>
      <c r="L32" s="3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</row>
    <row r="33" spans="1:31" s="2" customFormat="1" ht="14.45" customHeight="1">
      <c r="A33" s="28"/>
      <c r="B33" s="29"/>
      <c r="C33" s="28"/>
      <c r="D33" s="94" t="s">
        <v>34</v>
      </c>
      <c r="E33" s="23" t="s">
        <v>35</v>
      </c>
      <c r="F33" s="95">
        <f>ROUND((SUM(BE117:BE129)),  2)</f>
        <v>0</v>
      </c>
      <c r="G33" s="28"/>
      <c r="H33" s="28"/>
      <c r="I33" s="96">
        <v>0.2</v>
      </c>
      <c r="J33" s="95">
        <f>ROUND(((SUM(BE117:BE129))*I33),  2)</f>
        <v>0</v>
      </c>
      <c r="K33" s="28"/>
      <c r="L33" s="3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 s="2" customFormat="1" ht="14.45" customHeight="1">
      <c r="A34" s="28"/>
      <c r="B34" s="29"/>
      <c r="C34" s="28"/>
      <c r="D34" s="28"/>
      <c r="E34" s="23" t="s">
        <v>36</v>
      </c>
      <c r="F34" s="95">
        <f>ROUND((SUM(BF117:BF129)),  2)</f>
        <v>0</v>
      </c>
      <c r="G34" s="28"/>
      <c r="H34" s="28"/>
      <c r="I34" s="96">
        <v>0.2</v>
      </c>
      <c r="J34" s="95">
        <f>ROUND(((SUM(BF117:BF129))*I34),  2)</f>
        <v>0</v>
      </c>
      <c r="K34" s="28"/>
      <c r="L34" s="3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 s="2" customFormat="1" ht="14.45" hidden="1" customHeight="1">
      <c r="A35" s="28"/>
      <c r="B35" s="29"/>
      <c r="C35" s="28"/>
      <c r="D35" s="28"/>
      <c r="E35" s="23" t="s">
        <v>37</v>
      </c>
      <c r="F35" s="95">
        <f>ROUND((SUM(BG117:BG129)),  2)</f>
        <v>0</v>
      </c>
      <c r="G35" s="28"/>
      <c r="H35" s="28"/>
      <c r="I35" s="96">
        <v>0.2</v>
      </c>
      <c r="J35" s="95">
        <f>0</f>
        <v>0</v>
      </c>
      <c r="K35" s="28"/>
      <c r="L35" s="3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</row>
    <row r="36" spans="1:31" s="2" customFormat="1" ht="14.45" hidden="1" customHeight="1">
      <c r="A36" s="28"/>
      <c r="B36" s="29"/>
      <c r="C36" s="28"/>
      <c r="D36" s="28"/>
      <c r="E36" s="23" t="s">
        <v>38</v>
      </c>
      <c r="F36" s="95">
        <f>ROUND((SUM(BH117:BH129)),  2)</f>
        <v>0</v>
      </c>
      <c r="G36" s="28"/>
      <c r="H36" s="28"/>
      <c r="I36" s="96">
        <v>0.2</v>
      </c>
      <c r="J36" s="95">
        <f>0</f>
        <v>0</v>
      </c>
      <c r="K36" s="28"/>
      <c r="L36" s="3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  <row r="37" spans="1:31" s="2" customFormat="1" ht="14.45" hidden="1" customHeight="1">
      <c r="A37" s="28"/>
      <c r="B37" s="29"/>
      <c r="C37" s="28"/>
      <c r="D37" s="28"/>
      <c r="E37" s="23" t="s">
        <v>39</v>
      </c>
      <c r="F37" s="95">
        <f>ROUND((SUM(BI117:BI129)),  2)</f>
        <v>0</v>
      </c>
      <c r="G37" s="28"/>
      <c r="H37" s="28"/>
      <c r="I37" s="96">
        <v>0</v>
      </c>
      <c r="J37" s="95">
        <f>0</f>
        <v>0</v>
      </c>
      <c r="K37" s="28"/>
      <c r="L37" s="3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1:31" s="2" customFormat="1" ht="6.95" customHeight="1">
      <c r="A38" s="28"/>
      <c r="B38" s="29"/>
      <c r="C38" s="28"/>
      <c r="D38" s="28"/>
      <c r="E38" s="28"/>
      <c r="F38" s="28"/>
      <c r="G38" s="28"/>
      <c r="H38" s="28"/>
      <c r="I38" s="28"/>
      <c r="J38" s="28"/>
      <c r="K38" s="28"/>
      <c r="L38" s="3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</row>
    <row r="39" spans="1:31" s="2" customFormat="1" ht="25.35" customHeight="1">
      <c r="A39" s="28"/>
      <c r="B39" s="29"/>
      <c r="C39" s="97"/>
      <c r="D39" s="98" t="s">
        <v>40</v>
      </c>
      <c r="E39" s="56"/>
      <c r="F39" s="56"/>
      <c r="G39" s="99" t="s">
        <v>41</v>
      </c>
      <c r="H39" s="100" t="s">
        <v>42</v>
      </c>
      <c r="I39" s="56"/>
      <c r="J39" s="101">
        <f>SUM(J30:J37)</f>
        <v>0</v>
      </c>
      <c r="K39" s="102"/>
      <c r="L39" s="3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</row>
    <row r="40" spans="1:31" s="2" customFormat="1" ht="14.45" customHeight="1">
      <c r="A40" s="28"/>
      <c r="B40" s="29"/>
      <c r="C40" s="28"/>
      <c r="D40" s="28"/>
      <c r="E40" s="28"/>
      <c r="F40" s="28"/>
      <c r="G40" s="28"/>
      <c r="H40" s="28"/>
      <c r="I40" s="28"/>
      <c r="J40" s="28"/>
      <c r="K40" s="28"/>
      <c r="L40" s="3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</row>
    <row r="41" spans="1:31" s="1" customFormat="1" ht="14.45" customHeight="1">
      <c r="B41" s="16"/>
      <c r="L41" s="16"/>
    </row>
    <row r="42" spans="1:31" s="1" customFormat="1" ht="14.45" customHeight="1">
      <c r="B42" s="16"/>
      <c r="L42" s="16"/>
    </row>
    <row r="43" spans="1:31" s="1" customFormat="1" ht="14.45" customHeight="1">
      <c r="B43" s="16"/>
      <c r="L43" s="16"/>
    </row>
    <row r="44" spans="1:31" s="1" customFormat="1" ht="14.45" customHeight="1">
      <c r="B44" s="16"/>
      <c r="L44" s="16"/>
    </row>
    <row r="45" spans="1:31" s="1" customFormat="1" ht="14.45" customHeight="1">
      <c r="B45" s="16"/>
      <c r="L45" s="16"/>
    </row>
    <row r="46" spans="1:31" s="1" customFormat="1" ht="14.45" customHeight="1">
      <c r="B46" s="16"/>
      <c r="L46" s="16"/>
    </row>
    <row r="47" spans="1:31" s="1" customFormat="1" ht="14.45" customHeight="1">
      <c r="B47" s="16"/>
      <c r="L47" s="16"/>
    </row>
    <row r="48" spans="1:31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38"/>
      <c r="D50" s="39" t="s">
        <v>43</v>
      </c>
      <c r="E50" s="40"/>
      <c r="F50" s="40"/>
      <c r="G50" s="39" t="s">
        <v>44</v>
      </c>
      <c r="H50" s="40"/>
      <c r="I50" s="40"/>
      <c r="J50" s="40"/>
      <c r="K50" s="40"/>
      <c r="L50" s="38"/>
    </row>
    <row r="51" spans="1:31">
      <c r="B51" s="16"/>
      <c r="L51" s="16"/>
    </row>
    <row r="52" spans="1:31">
      <c r="B52" s="16"/>
      <c r="L52" s="16"/>
    </row>
    <row r="53" spans="1:31">
      <c r="B53" s="16"/>
      <c r="L53" s="16"/>
    </row>
    <row r="54" spans="1:31">
      <c r="B54" s="16"/>
      <c r="L54" s="16"/>
    </row>
    <row r="55" spans="1:31">
      <c r="B55" s="16"/>
      <c r="L55" s="16"/>
    </row>
    <row r="56" spans="1:31">
      <c r="B56" s="16"/>
      <c r="L56" s="16"/>
    </row>
    <row r="57" spans="1:31">
      <c r="B57" s="16"/>
      <c r="L57" s="16"/>
    </row>
    <row r="58" spans="1:31">
      <c r="B58" s="16"/>
      <c r="L58" s="16"/>
    </row>
    <row r="59" spans="1:31">
      <c r="B59" s="16"/>
      <c r="L59" s="16"/>
    </row>
    <row r="60" spans="1:31">
      <c r="B60" s="16"/>
      <c r="L60" s="16"/>
    </row>
    <row r="61" spans="1:31" s="2" customFormat="1" ht="12.75">
      <c r="A61" s="28"/>
      <c r="B61" s="29"/>
      <c r="C61" s="28"/>
      <c r="D61" s="41" t="s">
        <v>45</v>
      </c>
      <c r="E61" s="31"/>
      <c r="F61" s="103" t="s">
        <v>46</v>
      </c>
      <c r="G61" s="41" t="s">
        <v>45</v>
      </c>
      <c r="H61" s="31"/>
      <c r="I61" s="31"/>
      <c r="J61" s="104" t="s">
        <v>46</v>
      </c>
      <c r="K61" s="31"/>
      <c r="L61" s="3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</row>
    <row r="62" spans="1:31">
      <c r="B62" s="16"/>
      <c r="L62" s="16"/>
    </row>
    <row r="63" spans="1:31">
      <c r="B63" s="16"/>
      <c r="L63" s="16"/>
    </row>
    <row r="64" spans="1:31">
      <c r="B64" s="16"/>
      <c r="L64" s="16"/>
    </row>
    <row r="65" spans="1:31" s="2" customFormat="1" ht="12.75">
      <c r="A65" s="28"/>
      <c r="B65" s="29"/>
      <c r="C65" s="28"/>
      <c r="D65" s="39" t="s">
        <v>47</v>
      </c>
      <c r="E65" s="42"/>
      <c r="F65" s="42"/>
      <c r="G65" s="39" t="s">
        <v>48</v>
      </c>
      <c r="H65" s="42"/>
      <c r="I65" s="42"/>
      <c r="J65" s="42"/>
      <c r="K65" s="42"/>
      <c r="L65" s="3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</row>
    <row r="66" spans="1:31">
      <c r="B66" s="16"/>
      <c r="L66" s="16"/>
    </row>
    <row r="67" spans="1:31">
      <c r="B67" s="16"/>
      <c r="L67" s="16"/>
    </row>
    <row r="68" spans="1:31">
      <c r="B68" s="16"/>
      <c r="L68" s="16"/>
    </row>
    <row r="69" spans="1:31">
      <c r="B69" s="16"/>
      <c r="L69" s="16"/>
    </row>
    <row r="70" spans="1:31">
      <c r="B70" s="16"/>
      <c r="L70" s="16"/>
    </row>
    <row r="71" spans="1:31">
      <c r="B71" s="16"/>
      <c r="L71" s="16"/>
    </row>
    <row r="72" spans="1:31">
      <c r="B72" s="16"/>
      <c r="L72" s="16"/>
    </row>
    <row r="73" spans="1:31">
      <c r="B73" s="16"/>
      <c r="L73" s="16"/>
    </row>
    <row r="74" spans="1:31">
      <c r="B74" s="16"/>
      <c r="L74" s="16"/>
    </row>
    <row r="75" spans="1:31">
      <c r="B75" s="16"/>
      <c r="L75" s="16"/>
    </row>
    <row r="76" spans="1:31" s="2" customFormat="1" ht="12.75">
      <c r="A76" s="28"/>
      <c r="B76" s="29"/>
      <c r="C76" s="28"/>
      <c r="D76" s="41" t="s">
        <v>45</v>
      </c>
      <c r="E76" s="31"/>
      <c r="F76" s="103" t="s">
        <v>46</v>
      </c>
      <c r="G76" s="41" t="s">
        <v>45</v>
      </c>
      <c r="H76" s="31"/>
      <c r="I76" s="31"/>
      <c r="J76" s="104" t="s">
        <v>46</v>
      </c>
      <c r="K76" s="31"/>
      <c r="L76" s="3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</row>
    <row r="77" spans="1:31" s="2" customFormat="1" ht="14.45" customHeight="1">
      <c r="A77" s="28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</row>
    <row r="81" spans="1:47" s="2" customFormat="1" ht="6.95" customHeight="1">
      <c r="A81" s="28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</row>
    <row r="82" spans="1:47" s="2" customFormat="1" ht="24.95" customHeight="1">
      <c r="A82" s="28"/>
      <c r="B82" s="29"/>
      <c r="C82" s="17" t="s">
        <v>88</v>
      </c>
      <c r="D82" s="28"/>
      <c r="E82" s="28"/>
      <c r="F82" s="28"/>
      <c r="G82" s="28"/>
      <c r="H82" s="28"/>
      <c r="I82" s="28"/>
      <c r="J82" s="28"/>
      <c r="K82" s="28"/>
      <c r="L82" s="3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</row>
    <row r="83" spans="1:47" s="2" customFormat="1" ht="6.95" customHeight="1">
      <c r="A83" s="28"/>
      <c r="B83" s="29"/>
      <c r="C83" s="28"/>
      <c r="D83" s="28"/>
      <c r="E83" s="28"/>
      <c r="F83" s="28"/>
      <c r="G83" s="28"/>
      <c r="H83" s="28"/>
      <c r="I83" s="28"/>
      <c r="J83" s="28"/>
      <c r="K83" s="28"/>
      <c r="L83" s="3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</row>
    <row r="84" spans="1:47" s="2" customFormat="1" ht="12" customHeight="1">
      <c r="A84" s="28"/>
      <c r="B84" s="29"/>
      <c r="C84" s="23" t="s">
        <v>13</v>
      </c>
      <c r="D84" s="28"/>
      <c r="E84" s="28"/>
      <c r="F84" s="28"/>
      <c r="G84" s="28"/>
      <c r="H84" s="28"/>
      <c r="I84" s="28"/>
      <c r="J84" s="28"/>
      <c r="K84" s="28"/>
      <c r="L84" s="3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</row>
    <row r="85" spans="1:47" s="2" customFormat="1" ht="16.5" customHeight="1">
      <c r="A85" s="28"/>
      <c r="B85" s="29"/>
      <c r="C85" s="28"/>
      <c r="D85" s="28"/>
      <c r="E85" s="194" t="str">
        <f>E7</f>
        <v>Výmena dažďových zvodov_Internáty B1+B2</v>
      </c>
      <c r="F85" s="195"/>
      <c r="G85" s="195"/>
      <c r="H85" s="195"/>
      <c r="I85" s="28"/>
      <c r="J85" s="28"/>
      <c r="K85" s="28"/>
      <c r="L85" s="3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</row>
    <row r="86" spans="1:47" s="2" customFormat="1" ht="12" customHeight="1">
      <c r="A86" s="28"/>
      <c r="B86" s="29"/>
      <c r="C86" s="23" t="s">
        <v>87</v>
      </c>
      <c r="D86" s="28"/>
      <c r="E86" s="28"/>
      <c r="F86" s="28"/>
      <c r="G86" s="28"/>
      <c r="H86" s="28"/>
      <c r="I86" s="28"/>
      <c r="J86" s="28"/>
      <c r="K86" s="28"/>
      <c r="L86" s="3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</row>
    <row r="87" spans="1:47" s="2" customFormat="1" ht="16.5" customHeight="1">
      <c r="A87" s="28"/>
      <c r="B87" s="29"/>
      <c r="C87" s="28"/>
      <c r="D87" s="28"/>
      <c r="E87" s="176" t="str">
        <f>E9</f>
        <v>SO 05 - Klampiarske práce _Internát B2_východ+západ</v>
      </c>
      <c r="F87" s="193"/>
      <c r="G87" s="193"/>
      <c r="H87" s="193"/>
      <c r="I87" s="28"/>
      <c r="J87" s="28"/>
      <c r="K87" s="28"/>
      <c r="L87" s="3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</row>
    <row r="88" spans="1:47" s="2" customFormat="1" ht="6.95" customHeight="1">
      <c r="A88" s="28"/>
      <c r="B88" s="29"/>
      <c r="C88" s="28"/>
      <c r="D88" s="28"/>
      <c r="E88" s="28"/>
      <c r="F88" s="28"/>
      <c r="G88" s="28"/>
      <c r="H88" s="28"/>
      <c r="I88" s="28"/>
      <c r="J88" s="28"/>
      <c r="K88" s="28"/>
      <c r="L88" s="3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</row>
    <row r="89" spans="1:47" s="2" customFormat="1" ht="12" customHeight="1">
      <c r="A89" s="28"/>
      <c r="B89" s="29"/>
      <c r="C89" s="23" t="s">
        <v>16</v>
      </c>
      <c r="D89" s="28"/>
      <c r="E89" s="28"/>
      <c r="F89" s="21" t="str">
        <f>F12</f>
        <v xml:space="preserve"> </v>
      </c>
      <c r="G89" s="28"/>
      <c r="H89" s="28"/>
      <c r="I89" s="23" t="s">
        <v>18</v>
      </c>
      <c r="J89" s="51" t="str">
        <f>IF(J12="","",J12)</f>
        <v/>
      </c>
      <c r="K89" s="28"/>
      <c r="L89" s="3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</row>
    <row r="90" spans="1:47" s="2" customFormat="1" ht="6.95" customHeight="1">
      <c r="A90" s="28"/>
      <c r="B90" s="29"/>
      <c r="C90" s="28"/>
      <c r="D90" s="28"/>
      <c r="E90" s="28"/>
      <c r="F90" s="28"/>
      <c r="G90" s="28"/>
      <c r="H90" s="28"/>
      <c r="I90" s="28"/>
      <c r="J90" s="28"/>
      <c r="K90" s="28"/>
      <c r="L90" s="3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</row>
    <row r="91" spans="1:47" s="2" customFormat="1" ht="15.2" customHeight="1">
      <c r="A91" s="28"/>
      <c r="B91" s="29"/>
      <c r="C91" s="23" t="s">
        <v>19</v>
      </c>
      <c r="D91" s="28"/>
      <c r="E91" s="28"/>
      <c r="F91" s="21" t="str">
        <f>E15</f>
        <v>Akadémia ozbrojených síl gen.M.R.Štefánika</v>
      </c>
      <c r="G91" s="28"/>
      <c r="H91" s="28"/>
      <c r="I91" s="23" t="s">
        <v>25</v>
      </c>
      <c r="J91" s="26" t="str">
        <f>E21</f>
        <v xml:space="preserve"> </v>
      </c>
      <c r="K91" s="28"/>
      <c r="L91" s="3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</row>
    <row r="92" spans="1:47" s="2" customFormat="1" ht="15.2" customHeight="1">
      <c r="A92" s="28"/>
      <c r="B92" s="29"/>
      <c r="C92" s="23" t="s">
        <v>23</v>
      </c>
      <c r="D92" s="28"/>
      <c r="E92" s="28"/>
      <c r="F92" s="21" t="str">
        <f>IF(E18="","",E18)</f>
        <v>Vyplň údaj</v>
      </c>
      <c r="G92" s="28"/>
      <c r="H92" s="28"/>
      <c r="I92" s="23" t="s">
        <v>28</v>
      </c>
      <c r="J92" s="26" t="str">
        <f>E24</f>
        <v xml:space="preserve"> </v>
      </c>
      <c r="K92" s="28"/>
      <c r="L92" s="3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</row>
    <row r="93" spans="1:47" s="2" customFormat="1" ht="10.35" customHeight="1">
      <c r="A93" s="28"/>
      <c r="B93" s="29"/>
      <c r="C93" s="28"/>
      <c r="D93" s="28"/>
      <c r="E93" s="28"/>
      <c r="F93" s="28"/>
      <c r="G93" s="28"/>
      <c r="H93" s="28"/>
      <c r="I93" s="28"/>
      <c r="J93" s="28"/>
      <c r="K93" s="28"/>
      <c r="L93" s="3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</row>
    <row r="94" spans="1:47" s="2" customFormat="1" ht="29.25" customHeight="1">
      <c r="A94" s="28"/>
      <c r="B94" s="29"/>
      <c r="C94" s="105" t="s">
        <v>89</v>
      </c>
      <c r="D94" s="97"/>
      <c r="E94" s="97"/>
      <c r="F94" s="97"/>
      <c r="G94" s="97"/>
      <c r="H94" s="97"/>
      <c r="I94" s="97"/>
      <c r="J94" s="106" t="s">
        <v>90</v>
      </c>
      <c r="K94" s="97"/>
      <c r="L94" s="3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</row>
    <row r="95" spans="1:47" s="2" customFormat="1" ht="10.35" customHeight="1">
      <c r="A95" s="28"/>
      <c r="B95" s="29"/>
      <c r="C95" s="28"/>
      <c r="D95" s="28"/>
      <c r="E95" s="28"/>
      <c r="F95" s="28"/>
      <c r="G95" s="28"/>
      <c r="H95" s="28"/>
      <c r="I95" s="28"/>
      <c r="J95" s="28"/>
      <c r="K95" s="28"/>
      <c r="L95" s="3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</row>
    <row r="96" spans="1:47" s="2" customFormat="1" ht="22.9" customHeight="1">
      <c r="A96" s="28"/>
      <c r="B96" s="29"/>
      <c r="C96" s="107" t="s">
        <v>91</v>
      </c>
      <c r="D96" s="28"/>
      <c r="E96" s="28"/>
      <c r="F96" s="28"/>
      <c r="G96" s="28"/>
      <c r="H96" s="28"/>
      <c r="I96" s="28"/>
      <c r="J96" s="67">
        <f>J117</f>
        <v>0</v>
      </c>
      <c r="K96" s="28"/>
      <c r="L96" s="3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U96" s="13" t="s">
        <v>92</v>
      </c>
    </row>
    <row r="97" spans="1:31" s="9" customFormat="1" ht="24.95" customHeight="1">
      <c r="B97" s="108"/>
      <c r="D97" s="109" t="s">
        <v>121</v>
      </c>
      <c r="E97" s="110"/>
      <c r="F97" s="110"/>
      <c r="G97" s="110"/>
      <c r="H97" s="110"/>
      <c r="I97" s="110"/>
      <c r="J97" s="111">
        <f>J118</f>
        <v>0</v>
      </c>
      <c r="L97" s="108"/>
    </row>
    <row r="98" spans="1:31" s="2" customFormat="1" ht="21.75" customHeight="1">
      <c r="A98" s="28"/>
      <c r="B98" s="29"/>
      <c r="C98" s="28"/>
      <c r="D98" s="28"/>
      <c r="E98" s="28"/>
      <c r="F98" s="28"/>
      <c r="G98" s="28"/>
      <c r="H98" s="28"/>
      <c r="I98" s="28"/>
      <c r="J98" s="28"/>
      <c r="K98" s="28"/>
      <c r="L98" s="3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</row>
    <row r="99" spans="1:31" s="2" customFormat="1" ht="6.95" customHeight="1">
      <c r="A99" s="28"/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</row>
    <row r="103" spans="1:31" s="2" customFormat="1" ht="6.95" customHeight="1">
      <c r="A103" s="28"/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</row>
    <row r="104" spans="1:31" s="2" customFormat="1" ht="24.95" customHeight="1">
      <c r="A104" s="28"/>
      <c r="B104" s="29"/>
      <c r="C104" s="17" t="s">
        <v>93</v>
      </c>
      <c r="D104" s="28"/>
      <c r="E104" s="28"/>
      <c r="F104" s="28"/>
      <c r="G104" s="28"/>
      <c r="H104" s="28"/>
      <c r="I104" s="28"/>
      <c r="J104" s="28"/>
      <c r="K104" s="28"/>
      <c r="L104" s="3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</row>
    <row r="105" spans="1:31" s="2" customFormat="1" ht="6.95" customHeight="1">
      <c r="A105" s="28"/>
      <c r="B105" s="29"/>
      <c r="C105" s="28"/>
      <c r="D105" s="28"/>
      <c r="E105" s="28"/>
      <c r="F105" s="28"/>
      <c r="G105" s="28"/>
      <c r="H105" s="28"/>
      <c r="I105" s="28"/>
      <c r="J105" s="28"/>
      <c r="K105" s="28"/>
      <c r="L105" s="3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</row>
    <row r="106" spans="1:31" s="2" customFormat="1" ht="12" customHeight="1">
      <c r="A106" s="28"/>
      <c r="B106" s="29"/>
      <c r="C106" s="23" t="s">
        <v>13</v>
      </c>
      <c r="D106" s="28"/>
      <c r="E106" s="28"/>
      <c r="F106" s="28"/>
      <c r="G106" s="28"/>
      <c r="H106" s="28"/>
      <c r="I106" s="28"/>
      <c r="J106" s="28"/>
      <c r="K106" s="28"/>
      <c r="L106" s="3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</row>
    <row r="107" spans="1:31" s="2" customFormat="1" ht="16.5" customHeight="1">
      <c r="A107" s="28"/>
      <c r="B107" s="29"/>
      <c r="C107" s="28"/>
      <c r="D107" s="28"/>
      <c r="E107" s="194" t="str">
        <f>E7</f>
        <v>Výmena dažďových zvodov_Internáty B1+B2</v>
      </c>
      <c r="F107" s="195"/>
      <c r="G107" s="195"/>
      <c r="H107" s="195"/>
      <c r="I107" s="28"/>
      <c r="J107" s="28"/>
      <c r="K107" s="28"/>
      <c r="L107" s="3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</row>
    <row r="108" spans="1:31" s="2" customFormat="1" ht="12" customHeight="1">
      <c r="A108" s="28"/>
      <c r="B108" s="29"/>
      <c r="C108" s="23" t="s">
        <v>87</v>
      </c>
      <c r="D108" s="28"/>
      <c r="E108" s="28"/>
      <c r="F108" s="28"/>
      <c r="G108" s="28"/>
      <c r="H108" s="28"/>
      <c r="I108" s="28"/>
      <c r="J108" s="28"/>
      <c r="K108" s="28"/>
      <c r="L108" s="3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</row>
    <row r="109" spans="1:31" s="2" customFormat="1" ht="16.5" customHeight="1">
      <c r="A109" s="28"/>
      <c r="B109" s="29"/>
      <c r="C109" s="28"/>
      <c r="D109" s="28"/>
      <c r="E109" s="176" t="str">
        <f>E9</f>
        <v>SO 05 - Klampiarske práce _Internát B2_východ+západ</v>
      </c>
      <c r="F109" s="193"/>
      <c r="G109" s="193"/>
      <c r="H109" s="193"/>
      <c r="I109" s="28"/>
      <c r="J109" s="28"/>
      <c r="K109" s="28"/>
      <c r="L109" s="3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</row>
    <row r="110" spans="1:31" s="2" customFormat="1" ht="6.95" customHeight="1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3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</row>
    <row r="111" spans="1:31" s="2" customFormat="1" ht="12" customHeight="1">
      <c r="A111" s="28"/>
      <c r="B111" s="29"/>
      <c r="C111" s="23" t="s">
        <v>16</v>
      </c>
      <c r="D111" s="28"/>
      <c r="E111" s="28"/>
      <c r="F111" s="21" t="str">
        <f>F12</f>
        <v xml:space="preserve"> </v>
      </c>
      <c r="G111" s="28"/>
      <c r="H111" s="28"/>
      <c r="I111" s="23" t="s">
        <v>18</v>
      </c>
      <c r="J111" s="51" t="str">
        <f>IF(J12="","",J12)</f>
        <v/>
      </c>
      <c r="K111" s="28"/>
      <c r="L111" s="3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</row>
    <row r="112" spans="1:31" s="2" customFormat="1" ht="6.95" customHeight="1">
      <c r="A112" s="28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3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</row>
    <row r="113" spans="1:65" s="2" customFormat="1" ht="15.2" customHeight="1">
      <c r="A113" s="28"/>
      <c r="B113" s="29"/>
      <c r="C113" s="23" t="s">
        <v>19</v>
      </c>
      <c r="D113" s="28"/>
      <c r="E113" s="28"/>
      <c r="F113" s="21" t="str">
        <f>E15</f>
        <v>Akadémia ozbrojených síl gen.M.R.Štefánika</v>
      </c>
      <c r="G113" s="28"/>
      <c r="H113" s="28"/>
      <c r="I113" s="23" t="s">
        <v>25</v>
      </c>
      <c r="J113" s="26" t="str">
        <f>E21</f>
        <v xml:space="preserve"> </v>
      </c>
      <c r="K113" s="28"/>
      <c r="L113" s="3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</row>
    <row r="114" spans="1:65" s="2" customFormat="1" ht="15.2" customHeight="1">
      <c r="A114" s="28"/>
      <c r="B114" s="29"/>
      <c r="C114" s="23" t="s">
        <v>23</v>
      </c>
      <c r="D114" s="28"/>
      <c r="E114" s="28"/>
      <c r="F114" s="21" t="str">
        <f>IF(E18="","",E18)</f>
        <v>Vyplň údaj</v>
      </c>
      <c r="G114" s="28"/>
      <c r="H114" s="28"/>
      <c r="I114" s="23" t="s">
        <v>28</v>
      </c>
      <c r="J114" s="26" t="str">
        <f>E24</f>
        <v xml:space="preserve"> </v>
      </c>
      <c r="K114" s="28"/>
      <c r="L114" s="3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</row>
    <row r="115" spans="1:65" s="2" customFormat="1" ht="10.35" customHeight="1">
      <c r="A115" s="28"/>
      <c r="B115" s="29"/>
      <c r="C115" s="28"/>
      <c r="D115" s="28"/>
      <c r="E115" s="28"/>
      <c r="F115" s="28"/>
      <c r="G115" s="28"/>
      <c r="H115" s="28"/>
      <c r="I115" s="28"/>
      <c r="J115" s="28"/>
      <c r="K115" s="28"/>
      <c r="L115" s="3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</row>
    <row r="116" spans="1:65" s="10" customFormat="1" ht="29.25" customHeight="1">
      <c r="A116" s="112"/>
      <c r="B116" s="113"/>
      <c r="C116" s="114" t="s">
        <v>94</v>
      </c>
      <c r="D116" s="115" t="s">
        <v>55</v>
      </c>
      <c r="E116" s="115" t="s">
        <v>51</v>
      </c>
      <c r="F116" s="115" t="s">
        <v>52</v>
      </c>
      <c r="G116" s="115" t="s">
        <v>95</v>
      </c>
      <c r="H116" s="115" t="s">
        <v>96</v>
      </c>
      <c r="I116" s="115" t="s">
        <v>97</v>
      </c>
      <c r="J116" s="116" t="s">
        <v>90</v>
      </c>
      <c r="K116" s="117" t="s">
        <v>98</v>
      </c>
      <c r="L116" s="118"/>
      <c r="M116" s="58" t="s">
        <v>1</v>
      </c>
      <c r="N116" s="59" t="s">
        <v>34</v>
      </c>
      <c r="O116" s="59" t="s">
        <v>99</v>
      </c>
      <c r="P116" s="59" t="s">
        <v>100</v>
      </c>
      <c r="Q116" s="59" t="s">
        <v>101</v>
      </c>
      <c r="R116" s="59" t="s">
        <v>102</v>
      </c>
      <c r="S116" s="59" t="s">
        <v>103</v>
      </c>
      <c r="T116" s="60" t="s">
        <v>104</v>
      </c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</row>
    <row r="117" spans="1:65" s="2" customFormat="1" ht="22.9" customHeight="1">
      <c r="A117" s="28"/>
      <c r="B117" s="29"/>
      <c r="C117" s="65" t="s">
        <v>91</v>
      </c>
      <c r="D117" s="28"/>
      <c r="E117" s="28"/>
      <c r="F117" s="28"/>
      <c r="G117" s="28"/>
      <c r="H117" s="28"/>
      <c r="I117" s="28"/>
      <c r="J117" s="119">
        <f>BK117</f>
        <v>0</v>
      </c>
      <c r="K117" s="28"/>
      <c r="L117" s="29"/>
      <c r="M117" s="61"/>
      <c r="N117" s="52"/>
      <c r="O117" s="62"/>
      <c r="P117" s="120">
        <f>P118</f>
        <v>0</v>
      </c>
      <c r="Q117" s="62"/>
      <c r="R117" s="120">
        <f>R118</f>
        <v>0</v>
      </c>
      <c r="S117" s="62"/>
      <c r="T117" s="121">
        <f>T118</f>
        <v>0</v>
      </c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T117" s="13" t="s">
        <v>69</v>
      </c>
      <c r="AU117" s="13" t="s">
        <v>92</v>
      </c>
      <c r="BK117" s="122">
        <f>BK118</f>
        <v>0</v>
      </c>
    </row>
    <row r="118" spans="1:65" s="11" customFormat="1" ht="25.9" customHeight="1">
      <c r="B118" s="123"/>
      <c r="D118" s="124" t="s">
        <v>69</v>
      </c>
      <c r="E118" s="125" t="s">
        <v>105</v>
      </c>
      <c r="F118" s="125" t="s">
        <v>122</v>
      </c>
      <c r="I118" s="126"/>
      <c r="J118" s="127">
        <f>BK118</f>
        <v>0</v>
      </c>
      <c r="L118" s="123"/>
      <c r="M118" s="128"/>
      <c r="N118" s="129"/>
      <c r="O118" s="129"/>
      <c r="P118" s="130">
        <f>SUM(P119:P129)</f>
        <v>0</v>
      </c>
      <c r="Q118" s="129"/>
      <c r="R118" s="130">
        <f>SUM(R119:R129)</f>
        <v>0</v>
      </c>
      <c r="S118" s="129"/>
      <c r="T118" s="131">
        <f>SUM(T119:T129)</f>
        <v>0</v>
      </c>
      <c r="AR118" s="124" t="s">
        <v>76</v>
      </c>
      <c r="AT118" s="132" t="s">
        <v>69</v>
      </c>
      <c r="AU118" s="132" t="s">
        <v>70</v>
      </c>
      <c r="AY118" s="124" t="s">
        <v>106</v>
      </c>
      <c r="BK118" s="133">
        <f>SUM(BK119:BK129)</f>
        <v>0</v>
      </c>
    </row>
    <row r="119" spans="1:65" s="2" customFormat="1" ht="24.2" customHeight="1">
      <c r="A119" s="28"/>
      <c r="B119" s="134"/>
      <c r="C119" s="140" t="s">
        <v>70</v>
      </c>
      <c r="D119" s="140" t="s">
        <v>119</v>
      </c>
      <c r="E119" s="141" t="s">
        <v>123</v>
      </c>
      <c r="F119" s="142" t="s">
        <v>124</v>
      </c>
      <c r="G119" s="143" t="s">
        <v>125</v>
      </c>
      <c r="H119" s="144">
        <v>84</v>
      </c>
      <c r="I119" s="145"/>
      <c r="J119" s="144">
        <f t="shared" ref="J119:J129" si="0">ROUND(I119*H119,3)</f>
        <v>0</v>
      </c>
      <c r="K119" s="146"/>
      <c r="L119" s="29"/>
      <c r="M119" s="147" t="s">
        <v>1</v>
      </c>
      <c r="N119" s="148" t="s">
        <v>36</v>
      </c>
      <c r="O119" s="54"/>
      <c r="P119" s="135">
        <f t="shared" ref="P119:P129" si="1">O119*H119</f>
        <v>0</v>
      </c>
      <c r="Q119" s="135">
        <v>0</v>
      </c>
      <c r="R119" s="135">
        <f t="shared" ref="R119:R129" si="2">Q119*H119</f>
        <v>0</v>
      </c>
      <c r="S119" s="135">
        <v>0</v>
      </c>
      <c r="T119" s="136">
        <f t="shared" ref="T119:T129" si="3">S119*H119</f>
        <v>0</v>
      </c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R119" s="137" t="s">
        <v>110</v>
      </c>
      <c r="AT119" s="137" t="s">
        <v>119</v>
      </c>
      <c r="AU119" s="137" t="s">
        <v>76</v>
      </c>
      <c r="AY119" s="13" t="s">
        <v>106</v>
      </c>
      <c r="BE119" s="138">
        <f t="shared" ref="BE119:BE129" si="4">IF(N119="základná",J119,0)</f>
        <v>0</v>
      </c>
      <c r="BF119" s="138">
        <f t="shared" ref="BF119:BF129" si="5">IF(N119="znížená",J119,0)</f>
        <v>0</v>
      </c>
      <c r="BG119" s="138">
        <f t="shared" ref="BG119:BG129" si="6">IF(N119="zákl. prenesená",J119,0)</f>
        <v>0</v>
      </c>
      <c r="BH119" s="138">
        <f t="shared" ref="BH119:BH129" si="7">IF(N119="zníž. prenesená",J119,0)</f>
        <v>0</v>
      </c>
      <c r="BI119" s="138">
        <f t="shared" ref="BI119:BI129" si="8">IF(N119="nulová",J119,0)</f>
        <v>0</v>
      </c>
      <c r="BJ119" s="13" t="s">
        <v>109</v>
      </c>
      <c r="BK119" s="139">
        <f t="shared" ref="BK119:BK129" si="9">ROUND(I119*H119,3)</f>
        <v>0</v>
      </c>
      <c r="BL119" s="13" t="s">
        <v>110</v>
      </c>
      <c r="BM119" s="137" t="s">
        <v>110</v>
      </c>
    </row>
    <row r="120" spans="1:65" s="2" customFormat="1" ht="24.2" customHeight="1">
      <c r="A120" s="28"/>
      <c r="B120" s="134"/>
      <c r="C120" s="140" t="s">
        <v>70</v>
      </c>
      <c r="D120" s="140" t="s">
        <v>119</v>
      </c>
      <c r="E120" s="141" t="s">
        <v>126</v>
      </c>
      <c r="F120" s="142" t="s">
        <v>127</v>
      </c>
      <c r="G120" s="143" t="s">
        <v>107</v>
      </c>
      <c r="H120" s="144">
        <v>4</v>
      </c>
      <c r="I120" s="145"/>
      <c r="J120" s="144">
        <f t="shared" si="0"/>
        <v>0</v>
      </c>
      <c r="K120" s="146"/>
      <c r="L120" s="29"/>
      <c r="M120" s="147" t="s">
        <v>1</v>
      </c>
      <c r="N120" s="148" t="s">
        <v>36</v>
      </c>
      <c r="O120" s="54"/>
      <c r="P120" s="135">
        <f t="shared" si="1"/>
        <v>0</v>
      </c>
      <c r="Q120" s="135">
        <v>0</v>
      </c>
      <c r="R120" s="135">
        <f t="shared" si="2"/>
        <v>0</v>
      </c>
      <c r="S120" s="135">
        <v>0</v>
      </c>
      <c r="T120" s="136">
        <f t="shared" si="3"/>
        <v>0</v>
      </c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R120" s="137" t="s">
        <v>110</v>
      </c>
      <c r="AT120" s="137" t="s">
        <v>119</v>
      </c>
      <c r="AU120" s="137" t="s">
        <v>76</v>
      </c>
      <c r="AY120" s="13" t="s">
        <v>106</v>
      </c>
      <c r="BE120" s="138">
        <f t="shared" si="4"/>
        <v>0</v>
      </c>
      <c r="BF120" s="138">
        <f t="shared" si="5"/>
        <v>0</v>
      </c>
      <c r="BG120" s="138">
        <f t="shared" si="6"/>
        <v>0</v>
      </c>
      <c r="BH120" s="138">
        <f t="shared" si="7"/>
        <v>0</v>
      </c>
      <c r="BI120" s="138">
        <f t="shared" si="8"/>
        <v>0</v>
      </c>
      <c r="BJ120" s="13" t="s">
        <v>109</v>
      </c>
      <c r="BK120" s="139">
        <f t="shared" si="9"/>
        <v>0</v>
      </c>
      <c r="BL120" s="13" t="s">
        <v>110</v>
      </c>
      <c r="BM120" s="137" t="s">
        <v>111</v>
      </c>
    </row>
    <row r="121" spans="1:65" s="2" customFormat="1" ht="14.45" customHeight="1">
      <c r="A121" s="28"/>
      <c r="B121" s="134"/>
      <c r="C121" s="140" t="s">
        <v>70</v>
      </c>
      <c r="D121" s="140" t="s">
        <v>119</v>
      </c>
      <c r="E121" s="141" t="s">
        <v>128</v>
      </c>
      <c r="F121" s="142" t="s">
        <v>129</v>
      </c>
      <c r="G121" s="143" t="s">
        <v>125</v>
      </c>
      <c r="H121" s="144">
        <v>84</v>
      </c>
      <c r="I121" s="145"/>
      <c r="J121" s="144">
        <f t="shared" si="0"/>
        <v>0</v>
      </c>
      <c r="K121" s="146"/>
      <c r="L121" s="29"/>
      <c r="M121" s="147" t="s">
        <v>1</v>
      </c>
      <c r="N121" s="148" t="s">
        <v>36</v>
      </c>
      <c r="O121" s="54"/>
      <c r="P121" s="135">
        <f t="shared" si="1"/>
        <v>0</v>
      </c>
      <c r="Q121" s="135">
        <v>0</v>
      </c>
      <c r="R121" s="135">
        <f t="shared" si="2"/>
        <v>0</v>
      </c>
      <c r="S121" s="135">
        <v>0</v>
      </c>
      <c r="T121" s="136">
        <f t="shared" si="3"/>
        <v>0</v>
      </c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R121" s="137" t="s">
        <v>110</v>
      </c>
      <c r="AT121" s="137" t="s">
        <v>119</v>
      </c>
      <c r="AU121" s="137" t="s">
        <v>76</v>
      </c>
      <c r="AY121" s="13" t="s">
        <v>106</v>
      </c>
      <c r="BE121" s="138">
        <f t="shared" si="4"/>
        <v>0</v>
      </c>
      <c r="BF121" s="138">
        <f t="shared" si="5"/>
        <v>0</v>
      </c>
      <c r="BG121" s="138">
        <f t="shared" si="6"/>
        <v>0</v>
      </c>
      <c r="BH121" s="138">
        <f t="shared" si="7"/>
        <v>0</v>
      </c>
      <c r="BI121" s="138">
        <f t="shared" si="8"/>
        <v>0</v>
      </c>
      <c r="BJ121" s="13" t="s">
        <v>109</v>
      </c>
      <c r="BK121" s="139">
        <f t="shared" si="9"/>
        <v>0</v>
      </c>
      <c r="BL121" s="13" t="s">
        <v>110</v>
      </c>
      <c r="BM121" s="137" t="s">
        <v>108</v>
      </c>
    </row>
    <row r="122" spans="1:65" s="2" customFormat="1" ht="14.45" customHeight="1">
      <c r="A122" s="28"/>
      <c r="B122" s="134"/>
      <c r="C122" s="140" t="s">
        <v>70</v>
      </c>
      <c r="D122" s="140" t="s">
        <v>119</v>
      </c>
      <c r="E122" s="141" t="s">
        <v>130</v>
      </c>
      <c r="F122" s="142" t="s">
        <v>131</v>
      </c>
      <c r="G122" s="143" t="s">
        <v>107</v>
      </c>
      <c r="H122" s="144">
        <v>8</v>
      </c>
      <c r="I122" s="145"/>
      <c r="J122" s="144">
        <f t="shared" si="0"/>
        <v>0</v>
      </c>
      <c r="K122" s="146"/>
      <c r="L122" s="29"/>
      <c r="M122" s="147" t="s">
        <v>1</v>
      </c>
      <c r="N122" s="148" t="s">
        <v>36</v>
      </c>
      <c r="O122" s="54"/>
      <c r="P122" s="135">
        <f t="shared" si="1"/>
        <v>0</v>
      </c>
      <c r="Q122" s="135">
        <v>0</v>
      </c>
      <c r="R122" s="135">
        <f t="shared" si="2"/>
        <v>0</v>
      </c>
      <c r="S122" s="135">
        <v>0</v>
      </c>
      <c r="T122" s="136">
        <f t="shared" si="3"/>
        <v>0</v>
      </c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R122" s="137" t="s">
        <v>110</v>
      </c>
      <c r="AT122" s="137" t="s">
        <v>119</v>
      </c>
      <c r="AU122" s="137" t="s">
        <v>76</v>
      </c>
      <c r="AY122" s="13" t="s">
        <v>106</v>
      </c>
      <c r="BE122" s="138">
        <f t="shared" si="4"/>
        <v>0</v>
      </c>
      <c r="BF122" s="138">
        <f t="shared" si="5"/>
        <v>0</v>
      </c>
      <c r="BG122" s="138">
        <f t="shared" si="6"/>
        <v>0</v>
      </c>
      <c r="BH122" s="138">
        <f t="shared" si="7"/>
        <v>0</v>
      </c>
      <c r="BI122" s="138">
        <f t="shared" si="8"/>
        <v>0</v>
      </c>
      <c r="BJ122" s="13" t="s">
        <v>109</v>
      </c>
      <c r="BK122" s="139">
        <f t="shared" si="9"/>
        <v>0</v>
      </c>
      <c r="BL122" s="13" t="s">
        <v>110</v>
      </c>
      <c r="BM122" s="137" t="s">
        <v>112</v>
      </c>
    </row>
    <row r="123" spans="1:65" s="2" customFormat="1" ht="14.45" customHeight="1">
      <c r="A123" s="28"/>
      <c r="B123" s="134"/>
      <c r="C123" s="140" t="s">
        <v>70</v>
      </c>
      <c r="D123" s="140" t="s">
        <v>119</v>
      </c>
      <c r="E123" s="141" t="s">
        <v>132</v>
      </c>
      <c r="F123" s="142" t="s">
        <v>133</v>
      </c>
      <c r="G123" s="143" t="s">
        <v>107</v>
      </c>
      <c r="H123" s="144">
        <v>24</v>
      </c>
      <c r="I123" s="145"/>
      <c r="J123" s="144">
        <f t="shared" si="0"/>
        <v>0</v>
      </c>
      <c r="K123" s="146"/>
      <c r="L123" s="29"/>
      <c r="M123" s="147" t="s">
        <v>1</v>
      </c>
      <c r="N123" s="148" t="s">
        <v>36</v>
      </c>
      <c r="O123" s="54"/>
      <c r="P123" s="135">
        <f t="shared" si="1"/>
        <v>0</v>
      </c>
      <c r="Q123" s="135">
        <v>0</v>
      </c>
      <c r="R123" s="135">
        <f t="shared" si="2"/>
        <v>0</v>
      </c>
      <c r="S123" s="135">
        <v>0</v>
      </c>
      <c r="T123" s="136">
        <f t="shared" si="3"/>
        <v>0</v>
      </c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R123" s="137" t="s">
        <v>110</v>
      </c>
      <c r="AT123" s="137" t="s">
        <v>119</v>
      </c>
      <c r="AU123" s="137" t="s">
        <v>76</v>
      </c>
      <c r="AY123" s="13" t="s">
        <v>106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3" t="s">
        <v>109</v>
      </c>
      <c r="BK123" s="139">
        <f t="shared" si="9"/>
        <v>0</v>
      </c>
      <c r="BL123" s="13" t="s">
        <v>110</v>
      </c>
      <c r="BM123" s="137" t="s">
        <v>113</v>
      </c>
    </row>
    <row r="124" spans="1:65" s="2" customFormat="1" ht="14.45" customHeight="1">
      <c r="A124" s="28"/>
      <c r="B124" s="134"/>
      <c r="C124" s="140" t="s">
        <v>70</v>
      </c>
      <c r="D124" s="140" t="s">
        <v>119</v>
      </c>
      <c r="E124" s="141" t="s">
        <v>134</v>
      </c>
      <c r="F124" s="142" t="s">
        <v>135</v>
      </c>
      <c r="G124" s="143" t="s">
        <v>125</v>
      </c>
      <c r="H124" s="144">
        <v>84</v>
      </c>
      <c r="I124" s="145"/>
      <c r="J124" s="144">
        <f t="shared" si="0"/>
        <v>0</v>
      </c>
      <c r="K124" s="146"/>
      <c r="L124" s="29"/>
      <c r="M124" s="147" t="s">
        <v>1</v>
      </c>
      <c r="N124" s="148" t="s">
        <v>36</v>
      </c>
      <c r="O124" s="54"/>
      <c r="P124" s="135">
        <f t="shared" si="1"/>
        <v>0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R124" s="137" t="s">
        <v>110</v>
      </c>
      <c r="AT124" s="137" t="s">
        <v>119</v>
      </c>
      <c r="AU124" s="137" t="s">
        <v>76</v>
      </c>
      <c r="AY124" s="13" t="s">
        <v>106</v>
      </c>
      <c r="BE124" s="138">
        <f t="shared" si="4"/>
        <v>0</v>
      </c>
      <c r="BF124" s="138">
        <f t="shared" si="5"/>
        <v>0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3" t="s">
        <v>109</v>
      </c>
      <c r="BK124" s="139">
        <f t="shared" si="9"/>
        <v>0</v>
      </c>
      <c r="BL124" s="13" t="s">
        <v>110</v>
      </c>
      <c r="BM124" s="137" t="s">
        <v>114</v>
      </c>
    </row>
    <row r="125" spans="1:65" s="2" customFormat="1" ht="14.45" customHeight="1">
      <c r="A125" s="28"/>
      <c r="B125" s="134"/>
      <c r="C125" s="140" t="s">
        <v>70</v>
      </c>
      <c r="D125" s="140" t="s">
        <v>119</v>
      </c>
      <c r="E125" s="141" t="s">
        <v>136</v>
      </c>
      <c r="F125" s="142" t="s">
        <v>137</v>
      </c>
      <c r="G125" s="143" t="s">
        <v>138</v>
      </c>
      <c r="H125" s="144">
        <v>1</v>
      </c>
      <c r="I125" s="145"/>
      <c r="J125" s="144">
        <f t="shared" si="0"/>
        <v>0</v>
      </c>
      <c r="K125" s="146"/>
      <c r="L125" s="29"/>
      <c r="M125" s="147" t="s">
        <v>1</v>
      </c>
      <c r="N125" s="148" t="s">
        <v>36</v>
      </c>
      <c r="O125" s="54"/>
      <c r="P125" s="135">
        <f t="shared" si="1"/>
        <v>0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R125" s="137" t="s">
        <v>110</v>
      </c>
      <c r="AT125" s="137" t="s">
        <v>119</v>
      </c>
      <c r="AU125" s="137" t="s">
        <v>76</v>
      </c>
      <c r="AY125" s="13" t="s">
        <v>106</v>
      </c>
      <c r="BE125" s="138">
        <f t="shared" si="4"/>
        <v>0</v>
      </c>
      <c r="BF125" s="138">
        <f t="shared" si="5"/>
        <v>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3" t="s">
        <v>109</v>
      </c>
      <c r="BK125" s="139">
        <f t="shared" si="9"/>
        <v>0</v>
      </c>
      <c r="BL125" s="13" t="s">
        <v>110</v>
      </c>
      <c r="BM125" s="137" t="s">
        <v>115</v>
      </c>
    </row>
    <row r="126" spans="1:65" s="2" customFormat="1" ht="14.45" customHeight="1">
      <c r="A126" s="28"/>
      <c r="B126" s="134"/>
      <c r="C126" s="140" t="s">
        <v>70</v>
      </c>
      <c r="D126" s="140" t="s">
        <v>119</v>
      </c>
      <c r="E126" s="141" t="s">
        <v>139</v>
      </c>
      <c r="F126" s="142" t="s">
        <v>140</v>
      </c>
      <c r="G126" s="143" t="s">
        <v>138</v>
      </c>
      <c r="H126" s="144">
        <v>1</v>
      </c>
      <c r="I126" s="145"/>
      <c r="J126" s="144">
        <f t="shared" si="0"/>
        <v>0</v>
      </c>
      <c r="K126" s="146"/>
      <c r="L126" s="29"/>
      <c r="M126" s="147" t="s">
        <v>1</v>
      </c>
      <c r="N126" s="148" t="s">
        <v>36</v>
      </c>
      <c r="O126" s="54"/>
      <c r="P126" s="135">
        <f t="shared" si="1"/>
        <v>0</v>
      </c>
      <c r="Q126" s="135">
        <v>0</v>
      </c>
      <c r="R126" s="135">
        <f t="shared" si="2"/>
        <v>0</v>
      </c>
      <c r="S126" s="135">
        <v>0</v>
      </c>
      <c r="T126" s="136">
        <f t="shared" si="3"/>
        <v>0</v>
      </c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R126" s="137" t="s">
        <v>110</v>
      </c>
      <c r="AT126" s="137" t="s">
        <v>119</v>
      </c>
      <c r="AU126" s="137" t="s">
        <v>76</v>
      </c>
      <c r="AY126" s="13" t="s">
        <v>106</v>
      </c>
      <c r="BE126" s="138">
        <f t="shared" si="4"/>
        <v>0</v>
      </c>
      <c r="BF126" s="138">
        <f t="shared" si="5"/>
        <v>0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3" t="s">
        <v>109</v>
      </c>
      <c r="BK126" s="139">
        <f t="shared" si="9"/>
        <v>0</v>
      </c>
      <c r="BL126" s="13" t="s">
        <v>110</v>
      </c>
      <c r="BM126" s="137" t="s">
        <v>116</v>
      </c>
    </row>
    <row r="127" spans="1:65" s="2" customFormat="1" ht="14.45" customHeight="1">
      <c r="A127" s="28"/>
      <c r="B127" s="134"/>
      <c r="C127" s="140" t="s">
        <v>70</v>
      </c>
      <c r="D127" s="140" t="s">
        <v>119</v>
      </c>
      <c r="E127" s="141" t="s">
        <v>141</v>
      </c>
      <c r="F127" s="142" t="s">
        <v>156</v>
      </c>
      <c r="G127" s="143" t="s">
        <v>138</v>
      </c>
      <c r="H127" s="144">
        <v>1</v>
      </c>
      <c r="I127" s="145"/>
      <c r="J127" s="144">
        <f t="shared" si="0"/>
        <v>0</v>
      </c>
      <c r="K127" s="146"/>
      <c r="L127" s="29"/>
      <c r="M127" s="147" t="s">
        <v>1</v>
      </c>
      <c r="N127" s="148" t="s">
        <v>36</v>
      </c>
      <c r="O127" s="54"/>
      <c r="P127" s="135">
        <f t="shared" si="1"/>
        <v>0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R127" s="137" t="s">
        <v>110</v>
      </c>
      <c r="AT127" s="137" t="s">
        <v>119</v>
      </c>
      <c r="AU127" s="137" t="s">
        <v>76</v>
      </c>
      <c r="AY127" s="13" t="s">
        <v>106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3" t="s">
        <v>109</v>
      </c>
      <c r="BK127" s="139">
        <f t="shared" si="9"/>
        <v>0</v>
      </c>
      <c r="BL127" s="13" t="s">
        <v>110</v>
      </c>
      <c r="BM127" s="137" t="s">
        <v>7</v>
      </c>
    </row>
    <row r="128" spans="1:65" s="2" customFormat="1" ht="14.45" customHeight="1">
      <c r="A128" s="28"/>
      <c r="B128" s="134"/>
      <c r="C128" s="140" t="s">
        <v>70</v>
      </c>
      <c r="D128" s="140" t="s">
        <v>119</v>
      </c>
      <c r="E128" s="141" t="s">
        <v>142</v>
      </c>
      <c r="F128" s="142" t="s">
        <v>143</v>
      </c>
      <c r="G128" s="143" t="s">
        <v>144</v>
      </c>
      <c r="H128" s="145"/>
      <c r="I128" s="145"/>
      <c r="J128" s="144">
        <f t="shared" si="0"/>
        <v>0</v>
      </c>
      <c r="K128" s="146"/>
      <c r="L128" s="29"/>
      <c r="M128" s="147" t="s">
        <v>1</v>
      </c>
      <c r="N128" s="148" t="s">
        <v>36</v>
      </c>
      <c r="O128" s="54"/>
      <c r="P128" s="135">
        <f t="shared" si="1"/>
        <v>0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R128" s="137" t="s">
        <v>110</v>
      </c>
      <c r="AT128" s="137" t="s">
        <v>119</v>
      </c>
      <c r="AU128" s="137" t="s">
        <v>76</v>
      </c>
      <c r="AY128" s="13" t="s">
        <v>106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3" t="s">
        <v>109</v>
      </c>
      <c r="BK128" s="139">
        <f t="shared" si="9"/>
        <v>0</v>
      </c>
      <c r="BL128" s="13" t="s">
        <v>110</v>
      </c>
      <c r="BM128" s="137" t="s">
        <v>117</v>
      </c>
    </row>
    <row r="129" spans="1:65" s="2" customFormat="1" ht="14.45" customHeight="1">
      <c r="A129" s="28"/>
      <c r="B129" s="134"/>
      <c r="C129" s="140" t="s">
        <v>70</v>
      </c>
      <c r="D129" s="140" t="s">
        <v>119</v>
      </c>
      <c r="E129" s="141" t="s">
        <v>145</v>
      </c>
      <c r="F129" s="142" t="s">
        <v>146</v>
      </c>
      <c r="G129" s="143" t="s">
        <v>144</v>
      </c>
      <c r="H129" s="145"/>
      <c r="I129" s="145"/>
      <c r="J129" s="144">
        <f t="shared" si="0"/>
        <v>0</v>
      </c>
      <c r="K129" s="146"/>
      <c r="L129" s="29"/>
      <c r="M129" s="149" t="s">
        <v>1</v>
      </c>
      <c r="N129" s="150" t="s">
        <v>36</v>
      </c>
      <c r="O129" s="151"/>
      <c r="P129" s="152">
        <f t="shared" si="1"/>
        <v>0</v>
      </c>
      <c r="Q129" s="152">
        <v>0</v>
      </c>
      <c r="R129" s="152">
        <f t="shared" si="2"/>
        <v>0</v>
      </c>
      <c r="S129" s="152">
        <v>0</v>
      </c>
      <c r="T129" s="153">
        <f t="shared" si="3"/>
        <v>0</v>
      </c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R129" s="137" t="s">
        <v>110</v>
      </c>
      <c r="AT129" s="137" t="s">
        <v>119</v>
      </c>
      <c r="AU129" s="137" t="s">
        <v>76</v>
      </c>
      <c r="AY129" s="13" t="s">
        <v>106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109</v>
      </c>
      <c r="BK129" s="139">
        <f t="shared" si="9"/>
        <v>0</v>
      </c>
      <c r="BL129" s="13" t="s">
        <v>110</v>
      </c>
      <c r="BM129" s="137" t="s">
        <v>118</v>
      </c>
    </row>
    <row r="130" spans="1:65" s="2" customFormat="1" ht="6.95" customHeight="1">
      <c r="A130" s="28"/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29"/>
      <c r="M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</row>
  </sheetData>
  <autoFilter ref="C116:K129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SO 03 - Klampiarske práce...</vt:lpstr>
      <vt:lpstr>SO 04 - Klampiarske práce...</vt:lpstr>
      <vt:lpstr>SO 05 - Klampiarske práce...</vt:lpstr>
      <vt:lpstr>'Rekapitulácia stavby'!Názvy_tlače</vt:lpstr>
      <vt:lpstr>'SO 03 - Klampiarske práce...'!Názvy_tlače</vt:lpstr>
      <vt:lpstr>'SO 04 - Klampiarske práce...'!Názvy_tlače</vt:lpstr>
      <vt:lpstr>'SO 05 - Klampiarske práce...'!Názvy_tlače</vt:lpstr>
      <vt:lpstr>'Rekapitulácia stavby'!Oblasť_tlače</vt:lpstr>
      <vt:lpstr>'SO 03 - Klampiarske práce...'!Oblasť_tlače</vt:lpstr>
      <vt:lpstr>'SO 04 - Klampiarske práce...'!Oblasť_tlače</vt:lpstr>
      <vt:lpstr>'SO 05 - Klampiarske práce...'!Oblasť_tlače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Škerenčák, Vladimír</dc:creator>
  <cp:lastModifiedBy>Droppová, Alena</cp:lastModifiedBy>
  <dcterms:created xsi:type="dcterms:W3CDTF">2020-09-22T05:54:09Z</dcterms:created>
  <dcterms:modified xsi:type="dcterms:W3CDTF">2021-05-05T06:49:03Z</dcterms:modified>
</cp:coreProperties>
</file>