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.droppova\Desktop\"/>
    </mc:Choice>
  </mc:AlternateContent>
  <bookViews>
    <workbookView xWindow="0" yWindow="0" windowWidth="24000" windowHeight="9600" activeTab="1"/>
  </bookViews>
  <sheets>
    <sheet name="Rekapitulácia stavby" sheetId="1" r:id="rId1"/>
    <sheet name="SO 01 - Stavebné úpravy m..." sheetId="2" r:id="rId2"/>
  </sheets>
  <definedNames>
    <definedName name="_xlnm._FilterDatabase" localSheetId="1" hidden="1">'SO 01 - Stavebné úpravy m...'!$C$120:$K$136</definedName>
    <definedName name="_xlnm.Print_Titles" localSheetId="0">'Rekapitulácia stavby'!$92:$92</definedName>
    <definedName name="_xlnm.Print_Titles" localSheetId="1">'SO 01 - Stavebné úpravy m...'!$120:$120</definedName>
    <definedName name="_xlnm.Print_Area" localSheetId="0">'Rekapitulácia stavby'!$D$4:$AO$76,'Rekapitulácia stavby'!$C$82:$AQ$96</definedName>
    <definedName name="_xlnm.Print_Area" localSheetId="1">'SO 01 - Stavebné úpravy m...'!$C$4:$J$76,'SO 01 - Stavebné úpravy m...'!$C$82:$J$102,'SO 01 - Stavebné úpravy m...'!$C$108:$J$136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1" i="2"/>
  <c r="BH131" i="2"/>
  <c r="BG131" i="2"/>
  <c r="BE131" i="2"/>
  <c r="T131" i="2"/>
  <c r="T130" i="2" s="1"/>
  <c r="R131" i="2"/>
  <c r="R130" i="2" s="1"/>
  <c r="P131" i="2"/>
  <c r="P130" i="2" s="1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F117" i="2"/>
  <c r="F115" i="2"/>
  <c r="E113" i="2"/>
  <c r="F91" i="2"/>
  <c r="F89" i="2"/>
  <c r="E87" i="2"/>
  <c r="J24" i="2"/>
  <c r="E24" i="2"/>
  <c r="J118" i="2" s="1"/>
  <c r="J23" i="2"/>
  <c r="J21" i="2"/>
  <c r="E21" i="2"/>
  <c r="J117" i="2" s="1"/>
  <c r="J20" i="2"/>
  <c r="J18" i="2"/>
  <c r="E18" i="2"/>
  <c r="F118" i="2" s="1"/>
  <c r="J17" i="2"/>
  <c r="J115" i="2"/>
  <c r="E7" i="2"/>
  <c r="E111" i="2" s="1"/>
  <c r="L90" i="1"/>
  <c r="AM90" i="1"/>
  <c r="AM89" i="1"/>
  <c r="L89" i="1"/>
  <c r="AM87" i="1"/>
  <c r="L87" i="1"/>
  <c r="L85" i="1"/>
  <c r="BK136" i="2"/>
  <c r="BK134" i="2"/>
  <c r="J134" i="2"/>
  <c r="BK131" i="2"/>
  <c r="BK128" i="2"/>
  <c r="J128" i="2"/>
  <c r="BK126" i="2"/>
  <c r="J126" i="2"/>
  <c r="BK124" i="2"/>
  <c r="J124" i="2"/>
  <c r="AS94" i="1"/>
  <c r="J136" i="2"/>
  <c r="J131" i="2"/>
  <c r="BK123" i="2" l="1"/>
  <c r="J123" i="2" s="1"/>
  <c r="J98" i="2" s="1"/>
  <c r="P123" i="2"/>
  <c r="P122" i="2" s="1"/>
  <c r="R123" i="2"/>
  <c r="R122" i="2"/>
  <c r="T123" i="2"/>
  <c r="T122" i="2" s="1"/>
  <c r="BK133" i="2"/>
  <c r="J133" i="2"/>
  <c r="J101" i="2" s="1"/>
  <c r="P133" i="2"/>
  <c r="P132" i="2" s="1"/>
  <c r="R133" i="2"/>
  <c r="R132" i="2" s="1"/>
  <c r="T133" i="2"/>
  <c r="T132" i="2" s="1"/>
  <c r="E85" i="2"/>
  <c r="J89" i="2"/>
  <c r="J91" i="2"/>
  <c r="F92" i="2"/>
  <c r="J92" i="2"/>
  <c r="BF124" i="2"/>
  <c r="BF126" i="2"/>
  <c r="BF128" i="2"/>
  <c r="BF131" i="2"/>
  <c r="BF134" i="2"/>
  <c r="BF136" i="2"/>
  <c r="BK130" i="2"/>
  <c r="J130" i="2" s="1"/>
  <c r="J99" i="2" s="1"/>
  <c r="F33" i="2"/>
  <c r="AZ95" i="1" s="1"/>
  <c r="AZ94" i="1" s="1"/>
  <c r="W29" i="1" s="1"/>
  <c r="F35" i="2"/>
  <c r="BB95" i="1" s="1"/>
  <c r="BB94" i="1" s="1"/>
  <c r="W31" i="1" s="1"/>
  <c r="J33" i="2"/>
  <c r="AV95" i="1" s="1"/>
  <c r="F37" i="2"/>
  <c r="BD95" i="1" s="1"/>
  <c r="BD94" i="1" s="1"/>
  <c r="W33" i="1" s="1"/>
  <c r="F36" i="2"/>
  <c r="BC95" i="1" s="1"/>
  <c r="BC94" i="1" s="1"/>
  <c r="W32" i="1" s="1"/>
  <c r="P121" i="2" l="1"/>
  <c r="AU95" i="1" s="1"/>
  <c r="AU94" i="1" s="1"/>
  <c r="T121" i="2"/>
  <c r="R121" i="2"/>
  <c r="BK122" i="2"/>
  <c r="J122" i="2" s="1"/>
  <c r="J97" i="2" s="1"/>
  <c r="BK132" i="2"/>
  <c r="J132" i="2"/>
  <c r="J100" i="2" s="1"/>
  <c r="AY94" i="1"/>
  <c r="J34" i="2"/>
  <c r="AW95" i="1" s="1"/>
  <c r="AT95" i="1" s="1"/>
  <c r="AV94" i="1"/>
  <c r="AK29" i="1" s="1"/>
  <c r="AX94" i="1"/>
  <c r="F34" i="2"/>
  <c r="BA95" i="1" s="1"/>
  <c r="BA94" i="1" s="1"/>
  <c r="W30" i="1" s="1"/>
  <c r="BK121" i="2" l="1"/>
  <c r="J121" i="2"/>
  <c r="J96" i="2" s="1"/>
  <c r="AW94" i="1"/>
  <c r="AK30" i="1" s="1"/>
  <c r="AT94" i="1" l="1"/>
  <c r="J30" i="2"/>
  <c r="AG95" i="1" s="1"/>
  <c r="AG94" i="1" s="1"/>
  <c r="AK26" i="1" s="1"/>
  <c r="AK35" i="1" s="1"/>
  <c r="AN94" i="1" l="1"/>
  <c r="AN95" i="1"/>
  <c r="J39" i="2"/>
</calcChain>
</file>

<file path=xl/sharedStrings.xml><?xml version="1.0" encoding="utf-8"?>
<sst xmlns="http://schemas.openxmlformats.org/spreadsheetml/2006/main" count="380" uniqueCount="150">
  <si>
    <t>Export Komplet</t>
  </si>
  <si>
    <t/>
  </si>
  <si>
    <t>2.0</t>
  </si>
  <si>
    <t>False</t>
  </si>
  <si>
    <t>{d686d3ab-51b6-4b62-b692-e986b577600e}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</si>
  <si>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</si>
  <si>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</si>
  <si>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</si>
  <si>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</si>
  <si>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</si>
  <si>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</si>
  <si>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</si>
  <si>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</si>
  <si>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</si>
  <si>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objektov_AOS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</si>
  <si>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</si>
  <si>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</si>
  <si>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</si>
  <si>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</si>
  <si>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</si>
  <si>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</si>
  <si>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</si>
  <si>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AOS generála M.R.Štefánika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</si>
  <si>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</si>
  <si>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</si>
  <si>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</si>
  <si>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</si>
  <si>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</si>
  <si>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</si>
  <si>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</si>
  <si>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</si>
  <si>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</si>
  <si>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</si>
  <si>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</si>
  <si>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</si>
  <si>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</si>
  <si>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</si>
  <si>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</si>
  <si>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</si>
  <si>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</si>
  <si>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</si>
  <si>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</si>
  <si>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</si>
  <si>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</si>
  <si>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</si>
  <si>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</si>
  <si>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</si>
  <si>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</si>
  <si>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</si>
  <si>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</si>
  <si>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</si>
  <si>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</si>
  <si>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</si>
  <si>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</si>
  <si>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</si>
  <si>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</si>
  <si>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</si>
  <si>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</si>
  <si>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</si>
  <si>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</si>
  <si>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</si>
  <si>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</si>
  <si>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</si>
  <si>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</si>
  <si>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</si>
  <si>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</si>
  <si>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</si>
  <si>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</si>
  <si>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</si>
  <si>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</si>
  <si>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</si>
  <si>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</si>
  <si>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</si>
  <si>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</si>
  <si>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</si>
  <si>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</si>
  <si>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</si>
  <si>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Stavebné úpravy miestností_Spojovací krčok Int.A-B</t>
  </si>
  <si>
    <t>STA</t>
  </si>
  <si>
    <t>1</t>
  </si>
  <si>
    <t>{00ba7543-be69-40c9-9b05-31f7c9a9e11b}</t>
  </si>
  <si>
    <t>KRYCÍ LIST ROZPOČTU</t>
  </si>
  <si>
    <t>Objekt:</t>
  </si>
  <si>
    <t>SO 01 - Stavebné úpravy miestností_Spojovací krčok Int.A-B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</si>
  <si>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</si>
  <si>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</si>
  <si>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</si>
  <si>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</si>
  <si>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</si>
  <si>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</si>
  <si>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</si>
  <si>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</si>
  <si>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</si>
  <si>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766 - Konštrukcie stolárske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</si>
  <si>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</si>
  <si>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</si>
  <si>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</si>
  <si>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</si>
  <si>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</si>
  <si>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</si>
  <si>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</si>
  <si>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</si>
  <si>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</si>
  <si>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</si>
  <si>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</si>
  <si>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</si>
  <si>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</si>
  <si>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</si>
  <si>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</si>
  <si>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</si>
  <si>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</si>
  <si>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</si>
  <si>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953941212.So</t>
  </si>
  <si>
    <t>Osadenie mreže do jestvujúcich okenných otvorov (vrátane ich dodania)  so zaliatím cementovou maltou a oceľovej siete na rám okna</t>
  </si>
  <si>
    <t>m2</t>
  </si>
  <si>
    <t>4</t>
  </si>
  <si>
    <t>2</t>
  </si>
  <si>
    <t>-1814305677</t>
  </si>
  <si>
    <t>P</t>
  </si>
  <si>
    <t>Poznámka k položke:_x000D_
Špecifikácia výrobkov :_x000D_
m.č.1.08 - mreža rozmeru 1520mm*2900mm_x000D_
m.č.1.09 - mreža rozmeru 1520mm*2900mm_x000D_
m.č.1.18 - mreža rozmeru 5200mm*1950mm_x000D_
Popis výrobkov :_x000D_
Kovové mreže s okami 150mm*150mm, priemerom kruhových tyčí min.10mm, alebo štvorcových tyčí s rozmerom hrán min.9mm*9mm. Tyče mreží musia byť v každom bode prekríženia zvarené. Mreže musia byť pevne osadené v múre budovy 6ks kotvami zapustenými do múra budovy v hĺbke min.150mm. Kotvy musia byť zabudované tak, aby nedošlo k vytrhnutiu mreží. Mreže nesmú byť upevnené skrutkami na rám okien, alebo na múr budovy._x000D_
Okno musí byť pred montážou kovovej siete znepriehľadnené fóliou, alebo nepriehľadnou farbou (lakom).</t>
  </si>
  <si>
    <t>953941212.Ss</t>
  </si>
  <si>
    <t>Osadenie oceľovej siete do jestvujúcich okenných otvorov (vrátane ich dodania), na rám okna</t>
  </si>
  <si>
    <t>-2104162863</t>
  </si>
  <si>
    <t>Poznámka k položke:_x000D_
Špecifikácia výrobkov :_x000D_
m.č.1.08 - sieť rozmeru 1320mm*2900mm_x000D_
m.č.1.09 - sieť rozmeru 1320mm*2900mm_x000D_
m.č.1.18 - sieť rozmeru 5000mm*1950mm_x000D_
Popis výrobkov :_x000D_
Pred osadením mreže musia byť okná zabezpečené kovovou sieťou s rozmermi oka min. 20mm*20mm a hr.drôtu min.1,5mmm. Siete musia byť upevnená v pevnom kovovom ráme a musia vypĺňať celú plochu okien._x000D_
Okno musí byť pred montážou kovovej siete znepriehľadnené fóliou, alebo nepriehľadnou farbou (lakom).</t>
  </si>
  <si>
    <t>3</t>
  </si>
  <si>
    <t>953941212.Sd</t>
  </si>
  <si>
    <t>Osadenie mreže do jestvujúcich dverných otvorov (vrátane ich dodania), so zaliatím cementovou maltou</t>
  </si>
  <si>
    <t>-1243065782</t>
  </si>
  <si>
    <t>Poznámka k položke:_x000D_
Špecifikácia výrobkov :_x000D_
m.č.1.08 - mreža rozmeru 1000mm*2200mm_x000D_
m.č.1.09 - mreža rozmeru 1000mm*2200mm_x000D_
m.č.1.16 - mreža rozmeru 1100mm*2200mm_x000D_
m.č.1.18 - mreža rozmeru 1000mm*2200mm_x000D_
Popis výrobkov :_x000D_
Kovové mreže s okami 150mm*150mm, priemerom kruhových tyčí min.10mm, alebo štvorcových tyčí s rozmerom hrán min.9mm*9mm. Tyče mreží musia byť v každom bode prekríženia zvarené. Mreže musia byť pevne osadené v múre budovy 6ks kotvami zapustenými do múra budovy v hĺbke min.150mm. Kotvy musia byť zabudované tak, aby nedošlo k vytrhnutiu mreží. Mreže nesmú byť upevnené skrutkami na rám dverí, alebo na múr._x000D_
Mreža musí byť uzamykateľná jednou zámkou s vložkou triedy odolnosti min.2 a osadená z vonkajšej strany dverí tak, aby ju nebolo možné vysadiť po zatvorení.</t>
  </si>
  <si>
    <t>99</t>
  </si>
  <si>
    <t>Presun hmôt HSV</t>
  </si>
  <si>
    <t>999281111.S</t>
  </si>
  <si>
    <t>Presun hmôt pre opravy a údržbu objektov vrátane vonkajších plášťov výšky do 25 m</t>
  </si>
  <si>
    <t>t</t>
  </si>
  <si>
    <t>685489404</t>
  </si>
  <si>
    <t>PSV</t>
  </si>
  <si>
    <t>Práce a dodávky PSV</t>
  </si>
  <si>
    <t>766</t>
  </si>
  <si>
    <t>Konštrukcie stolárske</t>
  </si>
  <si>
    <t>5</t>
  </si>
  <si>
    <t>766666912.S</t>
  </si>
  <si>
    <t>Oprava dverného krídla, zakrytie dvernej výplne oplechovaním celoplošne</t>
  </si>
  <si>
    <t>16</t>
  </si>
  <si>
    <t>1635324095</t>
  </si>
  <si>
    <t xml:space="preserve">Poznámka k položke:_x000D_
Špecifikácia výrobkov :_x000D_
m.č.1.08 : dvere rozmeru 800mm*1970mm do oceľovej zárubne CgU_x000D_
m.č.1.09 : dvere rozmeru 800mm*1970mm do oceľovej zárubne CgU_x000D_
m.č.1.16 : dvere rozmeru 900mm*1970mm do oceľovej zárubne CgU_x000D_
m.č.1.18 : dvere rozmeru 800mm*1970mm do oceľovej zárubne CgU_x000D_
Popis výrobkov : _x000D_
Dvere musia byť oplechované z vonkajšej strany po celej ploche, pričom plech musí byť zahnutý najmenej do polovice ich hrúbky, aby ho nebolo možné vyhnúť po ich zatvorení. _x000D_
Dvere musia mať matice skrutiek na pripevnenie kovania uzamykania umiestnené na vnútornej strane a mechanicky upravené tak, aby ich nebolo možné uvoľniť._x000D_
Dvere musia mať pántové závesy vyhotovené tak, aby ich nebolo možné vysadiť po ich zatvorení._x000D_
Dvere musia byť uzamykateľné jednou zámkou s vložkou triedy odolnosti min.2 a mrežou._x000D_
_x000D_
</t>
  </si>
  <si>
    <t>6</t>
  </si>
  <si>
    <t>998766201.S</t>
  </si>
  <si>
    <t>Presun hmot pre konštrukcie stolárske v objektoch výšky do 6 m</t>
  </si>
  <si>
    <t>%</t>
  </si>
  <si>
    <t>1046702644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</si>
</sst>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BE80" sqref="BE8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2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68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7"/>
      <c r="BE5" s="165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170" t="s">
        <v>14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7"/>
      <c r="BE6" s="166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66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/>
      <c r="AR8" s="17"/>
      <c r="BE8" s="166"/>
      <c r="BS8" s="14" t="s">
        <v>6</v>
      </c>
    </row>
    <row r="9" spans="1:74" s="1" customFormat="1" ht="14.45" customHeight="1">
      <c r="B9" s="17"/>
      <c r="AR9" s="17"/>
      <c r="BE9" s="166"/>
      <c r="BS9" s="14" t="s">
        <v>6</v>
      </c>
    </row>
    <row r="10" spans="1:74" s="1" customFormat="1" ht="12" customHeight="1">
      <c r="B10" s="17"/>
      <c r="D10" s="24" t="s">
        <v>20</v>
      </c>
      <c r="AK10" s="24" t="s">
        <v>21</v>
      </c>
      <c r="AN10" s="22" t="s">
        <v>1</v>
      </c>
      <c r="AR10" s="17"/>
      <c r="BE10" s="166"/>
      <c r="BS10" s="14" t="s">
        <v>6</v>
      </c>
    </row>
    <row r="11" spans="1:74" s="1" customFormat="1" ht="18.399999999999999" customHeight="1">
      <c r="B11" s="17"/>
      <c r="E11" s="22" t="s">
        <v>22</v>
      </c>
      <c r="AK11" s="24" t="s">
        <v>23</v>
      </c>
      <c r="AN11" s="22" t="s">
        <v>1</v>
      </c>
      <c r="AR11" s="17"/>
      <c r="BE11" s="166"/>
      <c r="BS11" s="14" t="s">
        <v>6</v>
      </c>
    </row>
    <row r="12" spans="1:74" s="1" customFormat="1" ht="6.95" customHeight="1">
      <c r="B12" s="17"/>
      <c r="AR12" s="17"/>
      <c r="BE12" s="166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21</v>
      </c>
      <c r="AN13" s="26" t="s">
        <v>25</v>
      </c>
      <c r="AR13" s="17"/>
      <c r="BE13" s="166"/>
      <c r="BS13" s="14" t="s">
        <v>6</v>
      </c>
    </row>
    <row r="14" spans="1:74" ht="12.75">
      <c r="B14" s="17"/>
      <c r="E14" s="171" t="s">
        <v>25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4" t="s">
        <v>23</v>
      </c>
      <c r="AN14" s="26" t="s">
        <v>25</v>
      </c>
      <c r="AR14" s="17"/>
      <c r="BE14" s="166"/>
      <c r="BS14" s="14" t="s">
        <v>6</v>
      </c>
    </row>
    <row r="15" spans="1:74" s="1" customFormat="1" ht="6.95" customHeight="1">
      <c r="B15" s="17"/>
      <c r="AR15" s="17"/>
      <c r="BE15" s="166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21</v>
      </c>
      <c r="AN16" s="22" t="s">
        <v>1</v>
      </c>
      <c r="AR16" s="17"/>
      <c r="BE16" s="166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166"/>
      <c r="BS17" s="14" t="s">
        <v>27</v>
      </c>
    </row>
    <row r="18" spans="1:71" s="1" customFormat="1" ht="6.95" customHeight="1">
      <c r="B18" s="17"/>
      <c r="AR18" s="17"/>
      <c r="BE18" s="166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21</v>
      </c>
      <c r="AN19" s="22" t="s">
        <v>1</v>
      </c>
      <c r="AR19" s="17"/>
      <c r="BE19" s="166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166"/>
      <c r="BS20" s="14" t="s">
        <v>27</v>
      </c>
    </row>
    <row r="21" spans="1:71" s="1" customFormat="1" ht="6.95" customHeight="1">
      <c r="B21" s="17"/>
      <c r="AR21" s="17"/>
      <c r="BE21" s="166"/>
    </row>
    <row r="22" spans="1:71" s="1" customFormat="1" ht="12" customHeight="1">
      <c r="B22" s="17"/>
      <c r="D22" s="24" t="s">
        <v>30</v>
      </c>
      <c r="AR22" s="17"/>
      <c r="BE22" s="166"/>
    </row>
    <row r="23" spans="1:71" s="1" customFormat="1" ht="16.5" customHeight="1">
      <c r="B23" s="17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7"/>
      <c r="BE23" s="166"/>
    </row>
    <row r="24" spans="1:71" s="1" customFormat="1" ht="6.95" customHeight="1">
      <c r="B24" s="17"/>
      <c r="AR24" s="17"/>
      <c r="BE24" s="16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6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4">
        <f>ROUND(AG94,2)</f>
        <v>0</v>
      </c>
      <c r="AL26" s="175"/>
      <c r="AM26" s="175"/>
      <c r="AN26" s="175"/>
      <c r="AO26" s="175"/>
      <c r="AP26" s="29"/>
      <c r="AQ26" s="29"/>
      <c r="AR26" s="30"/>
      <c r="BE26" s="16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6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76" t="s">
        <v>32</v>
      </c>
      <c r="M28" s="176"/>
      <c r="N28" s="176"/>
      <c r="O28" s="176"/>
      <c r="P28" s="176"/>
      <c r="Q28" s="29"/>
      <c r="R28" s="29"/>
      <c r="S28" s="29"/>
      <c r="T28" s="29"/>
      <c r="U28" s="29"/>
      <c r="V28" s="29"/>
      <c r="W28" s="176" t="s">
        <v>33</v>
      </c>
      <c r="X28" s="176"/>
      <c r="Y28" s="176"/>
      <c r="Z28" s="176"/>
      <c r="AA28" s="176"/>
      <c r="AB28" s="176"/>
      <c r="AC28" s="176"/>
      <c r="AD28" s="176"/>
      <c r="AE28" s="176"/>
      <c r="AF28" s="29"/>
      <c r="AG28" s="29"/>
      <c r="AH28" s="29"/>
      <c r="AI28" s="29"/>
      <c r="AJ28" s="29"/>
      <c r="AK28" s="176" t="s">
        <v>34</v>
      </c>
      <c r="AL28" s="176"/>
      <c r="AM28" s="176"/>
      <c r="AN28" s="176"/>
      <c r="AO28" s="176"/>
      <c r="AP28" s="29"/>
      <c r="AQ28" s="29"/>
      <c r="AR28" s="30"/>
      <c r="BE28" s="166"/>
    </row>
    <row r="29" spans="1:71" s="3" customFormat="1" ht="14.45" customHeight="1">
      <c r="B29" s="34"/>
      <c r="D29" s="24" t="s">
        <v>35</v>
      </c>
      <c r="F29" s="24" t="s">
        <v>36</v>
      </c>
      <c r="L29" s="164">
        <v>0.2</v>
      </c>
      <c r="M29" s="163"/>
      <c r="N29" s="163"/>
      <c r="O29" s="163"/>
      <c r="P29" s="163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K29" s="162">
        <f>ROUND(AV94, 2)</f>
        <v>0</v>
      </c>
      <c r="AL29" s="163"/>
      <c r="AM29" s="163"/>
      <c r="AN29" s="163"/>
      <c r="AO29" s="163"/>
      <c r="AR29" s="34"/>
      <c r="BE29" s="167"/>
    </row>
    <row r="30" spans="1:71" s="3" customFormat="1" ht="14.45" customHeight="1">
      <c r="B30" s="34"/>
      <c r="F30" s="24" t="s">
        <v>37</v>
      </c>
      <c r="L30" s="164">
        <v>0.2</v>
      </c>
      <c r="M30" s="163"/>
      <c r="N30" s="163"/>
      <c r="O30" s="163"/>
      <c r="P30" s="163"/>
      <c r="W30" s="162">
        <f>ROUND(BA94, 2)</f>
        <v>0</v>
      </c>
      <c r="X30" s="163"/>
      <c r="Y30" s="163"/>
      <c r="Z30" s="163"/>
      <c r="AA30" s="163"/>
      <c r="AB30" s="163"/>
      <c r="AC30" s="163"/>
      <c r="AD30" s="163"/>
      <c r="AE30" s="163"/>
      <c r="AK30" s="162">
        <f>ROUND(AW94, 2)</f>
        <v>0</v>
      </c>
      <c r="AL30" s="163"/>
      <c r="AM30" s="163"/>
      <c r="AN30" s="163"/>
      <c r="AO30" s="163"/>
      <c r="AR30" s="34"/>
      <c r="BE30" s="167"/>
    </row>
    <row r="31" spans="1:71" s="3" customFormat="1" ht="14.45" hidden="1" customHeight="1">
      <c r="B31" s="34"/>
      <c r="F31" s="24" t="s">
        <v>38</v>
      </c>
      <c r="L31" s="164">
        <v>0.2</v>
      </c>
      <c r="M31" s="163"/>
      <c r="N31" s="163"/>
      <c r="O31" s="163"/>
      <c r="P31" s="163"/>
      <c r="W31" s="162">
        <f>ROUND(BB94, 2)</f>
        <v>0</v>
      </c>
      <c r="X31" s="163"/>
      <c r="Y31" s="163"/>
      <c r="Z31" s="163"/>
      <c r="AA31" s="163"/>
      <c r="AB31" s="163"/>
      <c r="AC31" s="163"/>
      <c r="AD31" s="163"/>
      <c r="AE31" s="163"/>
      <c r="AK31" s="162">
        <v>0</v>
      </c>
      <c r="AL31" s="163"/>
      <c r="AM31" s="163"/>
      <c r="AN31" s="163"/>
      <c r="AO31" s="163"/>
      <c r="AR31" s="34"/>
      <c r="BE31" s="167"/>
    </row>
    <row r="32" spans="1:71" s="3" customFormat="1" ht="14.45" hidden="1" customHeight="1">
      <c r="B32" s="34"/>
      <c r="F32" s="24" t="s">
        <v>39</v>
      </c>
      <c r="L32" s="164">
        <v>0.2</v>
      </c>
      <c r="M32" s="163"/>
      <c r="N32" s="163"/>
      <c r="O32" s="163"/>
      <c r="P32" s="163"/>
      <c r="W32" s="162">
        <f>ROUND(BC94, 2)</f>
        <v>0</v>
      </c>
      <c r="X32" s="163"/>
      <c r="Y32" s="163"/>
      <c r="Z32" s="163"/>
      <c r="AA32" s="163"/>
      <c r="AB32" s="163"/>
      <c r="AC32" s="163"/>
      <c r="AD32" s="163"/>
      <c r="AE32" s="163"/>
      <c r="AK32" s="162">
        <v>0</v>
      </c>
      <c r="AL32" s="163"/>
      <c r="AM32" s="163"/>
      <c r="AN32" s="163"/>
      <c r="AO32" s="163"/>
      <c r="AR32" s="34"/>
      <c r="BE32" s="167"/>
    </row>
    <row r="33" spans="1:57" s="3" customFormat="1" ht="14.45" hidden="1" customHeight="1">
      <c r="B33" s="34"/>
      <c r="F33" s="24" t="s">
        <v>40</v>
      </c>
      <c r="L33" s="164">
        <v>0</v>
      </c>
      <c r="M33" s="163"/>
      <c r="N33" s="163"/>
      <c r="O33" s="163"/>
      <c r="P33" s="163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K33" s="162">
        <v>0</v>
      </c>
      <c r="AL33" s="163"/>
      <c r="AM33" s="163"/>
      <c r="AN33" s="163"/>
      <c r="AO33" s="163"/>
      <c r="AR33" s="34"/>
      <c r="BE33" s="16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66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97" t="s">
        <v>43</v>
      </c>
      <c r="Y35" s="198"/>
      <c r="Z35" s="198"/>
      <c r="AA35" s="198"/>
      <c r="AB35" s="198"/>
      <c r="AC35" s="37"/>
      <c r="AD35" s="37"/>
      <c r="AE35" s="37"/>
      <c r="AF35" s="37"/>
      <c r="AG35" s="37"/>
      <c r="AH35" s="37"/>
      <c r="AI35" s="37"/>
      <c r="AJ35" s="37"/>
      <c r="AK35" s="199">
        <f>SUM(AK26:AK33)</f>
        <v>0</v>
      </c>
      <c r="AL35" s="198"/>
      <c r="AM35" s="198"/>
      <c r="AN35" s="198"/>
      <c r="AO35" s="200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188" t="str">
        <f>K6</f>
        <v>Stavebné úpravy objektov_AOS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190" t="str">
        <f>IF(AN8= "","",AN8)</f>
        <v/>
      </c>
      <c r="AN87" s="19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AOS generála M.R.Štefánika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191" t="str">
        <f>IF(E17="","",E17)</f>
        <v xml:space="preserve"> </v>
      </c>
      <c r="AN89" s="192"/>
      <c r="AO89" s="192"/>
      <c r="AP89" s="192"/>
      <c r="AQ89" s="29"/>
      <c r="AR89" s="30"/>
      <c r="AS89" s="193" t="s">
        <v>51</v>
      </c>
      <c r="AT89" s="194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191" t="str">
        <f>IF(E20="","",E20)</f>
        <v xml:space="preserve"> </v>
      </c>
      <c r="AN90" s="192"/>
      <c r="AO90" s="192"/>
      <c r="AP90" s="192"/>
      <c r="AQ90" s="29"/>
      <c r="AR90" s="30"/>
      <c r="AS90" s="195"/>
      <c r="AT90" s="196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5"/>
      <c r="AT91" s="196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3" t="s">
        <v>52</v>
      </c>
      <c r="D92" s="184"/>
      <c r="E92" s="184"/>
      <c r="F92" s="184"/>
      <c r="G92" s="184"/>
      <c r="H92" s="57"/>
      <c r="I92" s="185" t="s">
        <v>53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54</v>
      </c>
      <c r="AH92" s="184"/>
      <c r="AI92" s="184"/>
      <c r="AJ92" s="184"/>
      <c r="AK92" s="184"/>
      <c r="AL92" s="184"/>
      <c r="AM92" s="184"/>
      <c r="AN92" s="185" t="s">
        <v>55</v>
      </c>
      <c r="AO92" s="184"/>
      <c r="AP92" s="187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0">
        <f>ROUND(AG95,2)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24.75" customHeight="1">
      <c r="A95" s="76" t="s">
        <v>75</v>
      </c>
      <c r="B95" s="77"/>
      <c r="C95" s="78"/>
      <c r="D95" s="179" t="s">
        <v>76</v>
      </c>
      <c r="E95" s="179"/>
      <c r="F95" s="179"/>
      <c r="G95" s="179"/>
      <c r="H95" s="179"/>
      <c r="I95" s="79"/>
      <c r="J95" s="179" t="s">
        <v>77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'SO 01 - Stavebné úpravy m...'!J30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80" t="s">
        <v>78</v>
      </c>
      <c r="AR95" s="77"/>
      <c r="AS95" s="81">
        <v>0</v>
      </c>
      <c r="AT95" s="82">
        <f>ROUND(SUM(AV95:AW95),2)</f>
        <v>0</v>
      </c>
      <c r="AU95" s="83">
        <f>'SO 01 - Stavebné úpravy m...'!P121</f>
        <v>0</v>
      </c>
      <c r="AV95" s="82">
        <f>'SO 01 - Stavebné úpravy m...'!J33</f>
        <v>0</v>
      </c>
      <c r="AW95" s="82">
        <f>'SO 01 - Stavebné úpravy m...'!J34</f>
        <v>0</v>
      </c>
      <c r="AX95" s="82">
        <f>'SO 01 - Stavebné úpravy m...'!J35</f>
        <v>0</v>
      </c>
      <c r="AY95" s="82">
        <f>'SO 01 - Stavebné úpravy m...'!J36</f>
        <v>0</v>
      </c>
      <c r="AZ95" s="82">
        <f>'SO 01 - Stavebné úpravy m...'!F33</f>
        <v>0</v>
      </c>
      <c r="BA95" s="82">
        <f>'SO 01 - Stavebné úpravy m...'!F34</f>
        <v>0</v>
      </c>
      <c r="BB95" s="82">
        <f>'SO 01 - Stavebné úpravy m...'!F35</f>
        <v>0</v>
      </c>
      <c r="BC95" s="82">
        <f>'SO 01 - Stavebné úpravy m...'!F36</f>
        <v>0</v>
      </c>
      <c r="BD95" s="84">
        <f>'SO 01 - Stavebné úpravy m...'!F37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 01 - Stavebné úpravy m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7"/>
  <sheetViews>
    <sheetView showGridLines="0" tabSelected="1" topLeftCell="A113" workbookViewId="0">
      <selection activeCell="V12" sqref="V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2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81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02" t="str">
        <f>'Rekapitulácia stavby'!K6</f>
        <v>Stavebné úpravy objektov_AOS</v>
      </c>
      <c r="F7" s="203"/>
      <c r="G7" s="203"/>
      <c r="H7" s="203"/>
      <c r="L7" s="17"/>
    </row>
    <row r="8" spans="1:46" s="2" customFormat="1" ht="12" customHeight="1">
      <c r="A8" s="29"/>
      <c r="B8" s="30"/>
      <c r="C8" s="29"/>
      <c r="D8" s="24" t="s">
        <v>82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8" t="s">
        <v>83</v>
      </c>
      <c r="F9" s="201"/>
      <c r="G9" s="201"/>
      <c r="H9" s="201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24" t="s">
        <v>21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22</v>
      </c>
      <c r="F15" s="29"/>
      <c r="G15" s="29"/>
      <c r="H15" s="29"/>
      <c r="I15" s="24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04" t="str">
        <f>'Rekapitulácia stavby'!E14</f>
        <v>Vyplň údaj</v>
      </c>
      <c r="F18" s="168"/>
      <c r="G18" s="168"/>
      <c r="H18" s="168"/>
      <c r="I18" s="2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87"/>
      <c r="B27" s="88"/>
      <c r="C27" s="87"/>
      <c r="D27" s="87"/>
      <c r="E27" s="173" t="s">
        <v>1</v>
      </c>
      <c r="F27" s="173"/>
      <c r="G27" s="173"/>
      <c r="H27" s="173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0" t="s">
        <v>31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1" t="s">
        <v>35</v>
      </c>
      <c r="E33" s="24" t="s">
        <v>36</v>
      </c>
      <c r="F33" s="92">
        <f>ROUND((SUM(BE121:BE136)),  2)</f>
        <v>0</v>
      </c>
      <c r="G33" s="29"/>
      <c r="H33" s="29"/>
      <c r="I33" s="93">
        <v>0.2</v>
      </c>
      <c r="J33" s="92">
        <f>ROUND(((SUM(BE121:BE136))*I33),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92">
        <f>ROUND((SUM(BF121:BF136)),  2)</f>
        <v>0</v>
      </c>
      <c r="G34" s="29"/>
      <c r="H34" s="29"/>
      <c r="I34" s="93">
        <v>0.2</v>
      </c>
      <c r="J34" s="92">
        <f>ROUND(((SUM(BF121:BF136))*I34),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92">
        <f>ROUND((SUM(BG121:BG136)),  2)</f>
        <v>0</v>
      </c>
      <c r="G35" s="29"/>
      <c r="H35" s="29"/>
      <c r="I35" s="93">
        <v>0.2</v>
      </c>
      <c r="J35" s="92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92">
        <f>ROUND((SUM(BH121:BH136)),  2)</f>
        <v>0</v>
      </c>
      <c r="G36" s="29"/>
      <c r="H36" s="29"/>
      <c r="I36" s="93">
        <v>0.2</v>
      </c>
      <c r="J36" s="92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92">
        <f>ROUND((SUM(BI121:BI136)),  2)</f>
        <v>0</v>
      </c>
      <c r="G37" s="29"/>
      <c r="H37" s="29"/>
      <c r="I37" s="93">
        <v>0</v>
      </c>
      <c r="J37" s="92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4"/>
      <c r="D39" s="95" t="s">
        <v>41</v>
      </c>
      <c r="E39" s="57"/>
      <c r="F39" s="57"/>
      <c r="G39" s="96" t="s">
        <v>42</v>
      </c>
      <c r="H39" s="97" t="s">
        <v>43</v>
      </c>
      <c r="I39" s="57"/>
      <c r="J39" s="98">
        <f>SUM(J30:J37)</f>
        <v>0</v>
      </c>
      <c r="K39" s="9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00" t="s">
        <v>47</v>
      </c>
      <c r="G61" s="42" t="s">
        <v>46</v>
      </c>
      <c r="H61" s="32"/>
      <c r="I61" s="32"/>
      <c r="J61" s="101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00" t="s">
        <v>47</v>
      </c>
      <c r="G76" s="42" t="s">
        <v>46</v>
      </c>
      <c r="H76" s="32"/>
      <c r="I76" s="32"/>
      <c r="J76" s="101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02" t="str">
        <f>E7</f>
        <v>Stavebné úpravy objektov_AOS</v>
      </c>
      <c r="F85" s="203"/>
      <c r="G85" s="203"/>
      <c r="H85" s="203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8" t="str">
        <f>E9</f>
        <v>SO 01 - Stavebné úpravy miestností_Spojovací krčok Int.A-B</v>
      </c>
      <c r="F87" s="201"/>
      <c r="G87" s="201"/>
      <c r="H87" s="201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20</v>
      </c>
      <c r="D91" s="29"/>
      <c r="E91" s="29"/>
      <c r="F91" s="22" t="str">
        <f>E15</f>
        <v>AOS generála M.R.Štefánika</v>
      </c>
      <c r="G91" s="29"/>
      <c r="H91" s="29"/>
      <c r="I91" s="2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2" t="s">
        <v>85</v>
      </c>
      <c r="D94" s="94"/>
      <c r="E94" s="94"/>
      <c r="F94" s="94"/>
      <c r="G94" s="94"/>
      <c r="H94" s="94"/>
      <c r="I94" s="94"/>
      <c r="J94" s="103" t="s">
        <v>86</v>
      </c>
      <c r="K94" s="94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4" t="s">
        <v>87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88</v>
      </c>
    </row>
    <row r="97" spans="1:31" s="9" customFormat="1" ht="24.95" customHeight="1">
      <c r="B97" s="105"/>
      <c r="D97" s="106" t="s">
        <v>89</v>
      </c>
      <c r="E97" s="107"/>
      <c r="F97" s="107"/>
      <c r="G97" s="107"/>
      <c r="H97" s="107"/>
      <c r="I97" s="107"/>
      <c r="J97" s="108">
        <f>J122</f>
        <v>0</v>
      </c>
      <c r="L97" s="105"/>
    </row>
    <row r="98" spans="1:31" s="10" customFormat="1" ht="19.899999999999999" customHeight="1">
      <c r="B98" s="109"/>
      <c r="D98" s="110" t="s">
        <v>90</v>
      </c>
      <c r="E98" s="111"/>
      <c r="F98" s="111"/>
      <c r="G98" s="111"/>
      <c r="H98" s="111"/>
      <c r="I98" s="111"/>
      <c r="J98" s="112">
        <f>J123</f>
        <v>0</v>
      </c>
      <c r="L98" s="109"/>
    </row>
    <row r="99" spans="1:31" s="10" customFormat="1" ht="19.899999999999999" customHeight="1">
      <c r="B99" s="109"/>
      <c r="D99" s="110" t="s">
        <v>91</v>
      </c>
      <c r="E99" s="111"/>
      <c r="F99" s="111"/>
      <c r="G99" s="111"/>
      <c r="H99" s="111"/>
      <c r="I99" s="111"/>
      <c r="J99" s="112">
        <f>J130</f>
        <v>0</v>
      </c>
      <c r="L99" s="109"/>
    </row>
    <row r="100" spans="1:31" s="9" customFormat="1" ht="24.95" customHeight="1">
      <c r="B100" s="105"/>
      <c r="D100" s="106" t="s">
        <v>92</v>
      </c>
      <c r="E100" s="107"/>
      <c r="F100" s="107"/>
      <c r="G100" s="107"/>
      <c r="H100" s="107"/>
      <c r="I100" s="107"/>
      <c r="J100" s="108">
        <f>J132</f>
        <v>0</v>
      </c>
      <c r="L100" s="105"/>
    </row>
    <row r="101" spans="1:31" s="10" customFormat="1" ht="19.899999999999999" customHeight="1">
      <c r="B101" s="109"/>
      <c r="D101" s="110" t="s">
        <v>93</v>
      </c>
      <c r="E101" s="111"/>
      <c r="F101" s="111"/>
      <c r="G101" s="111"/>
      <c r="H101" s="111"/>
      <c r="I101" s="111"/>
      <c r="J101" s="112">
        <f>J133</f>
        <v>0</v>
      </c>
      <c r="L101" s="109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94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13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02" t="str">
        <f>E7</f>
        <v>Stavebné úpravy objektov_AOS</v>
      </c>
      <c r="F111" s="203"/>
      <c r="G111" s="203"/>
      <c r="H111" s="203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82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88" t="str">
        <f>E9</f>
        <v>SO 01 - Stavebné úpravy miestností_Spojovací krčok Int.A-B</v>
      </c>
      <c r="F113" s="201"/>
      <c r="G113" s="201"/>
      <c r="H113" s="201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17</v>
      </c>
      <c r="D115" s="29"/>
      <c r="E115" s="29"/>
      <c r="F115" s="22" t="str">
        <f>F12</f>
        <v xml:space="preserve"> </v>
      </c>
      <c r="G115" s="29"/>
      <c r="H115" s="29"/>
      <c r="I115" s="24" t="s">
        <v>19</v>
      </c>
      <c r="J115" s="52" t="str">
        <f>IF(J12="","",J12)</f>
        <v/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20</v>
      </c>
      <c r="D117" s="29"/>
      <c r="E117" s="29"/>
      <c r="F117" s="22" t="str">
        <f>E15</f>
        <v>AOS generála M.R.Štefánika</v>
      </c>
      <c r="G117" s="29"/>
      <c r="H117" s="29"/>
      <c r="I117" s="24" t="s">
        <v>26</v>
      </c>
      <c r="J117" s="27" t="str">
        <f>E21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24</v>
      </c>
      <c r="D118" s="29"/>
      <c r="E118" s="29"/>
      <c r="F118" s="22" t="str">
        <f>IF(E18="","",E18)</f>
        <v>Vyplň údaj</v>
      </c>
      <c r="G118" s="29"/>
      <c r="H118" s="29"/>
      <c r="I118" s="24" t="s">
        <v>29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3"/>
      <c r="B120" s="114"/>
      <c r="C120" s="115" t="s">
        <v>95</v>
      </c>
      <c r="D120" s="116" t="s">
        <v>56</v>
      </c>
      <c r="E120" s="116" t="s">
        <v>52</v>
      </c>
      <c r="F120" s="116" t="s">
        <v>53</v>
      </c>
      <c r="G120" s="116" t="s">
        <v>96</v>
      </c>
      <c r="H120" s="116" t="s">
        <v>97</v>
      </c>
      <c r="I120" s="116" t="s">
        <v>98</v>
      </c>
      <c r="J120" s="117" t="s">
        <v>86</v>
      </c>
      <c r="K120" s="118" t="s">
        <v>99</v>
      </c>
      <c r="L120" s="119"/>
      <c r="M120" s="59" t="s">
        <v>1</v>
      </c>
      <c r="N120" s="60" t="s">
        <v>35</v>
      </c>
      <c r="O120" s="60" t="s">
        <v>100</v>
      </c>
      <c r="P120" s="60" t="s">
        <v>101</v>
      </c>
      <c r="Q120" s="60" t="s">
        <v>102</v>
      </c>
      <c r="R120" s="60" t="s">
        <v>103</v>
      </c>
      <c r="S120" s="60" t="s">
        <v>104</v>
      </c>
      <c r="T120" s="61" t="s">
        <v>105</v>
      </c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</row>
    <row r="121" spans="1:65" s="2" customFormat="1" ht="22.9" customHeight="1">
      <c r="A121" s="29"/>
      <c r="B121" s="30"/>
      <c r="C121" s="66" t="s">
        <v>87</v>
      </c>
      <c r="D121" s="29"/>
      <c r="E121" s="29"/>
      <c r="F121" s="29"/>
      <c r="G121" s="29"/>
      <c r="H121" s="29"/>
      <c r="I121" s="29"/>
      <c r="J121" s="120">
        <f>BK121</f>
        <v>0</v>
      </c>
      <c r="K121" s="29"/>
      <c r="L121" s="30"/>
      <c r="M121" s="62"/>
      <c r="N121" s="53"/>
      <c r="O121" s="63"/>
      <c r="P121" s="121">
        <f>P122+P132</f>
        <v>0</v>
      </c>
      <c r="Q121" s="63"/>
      <c r="R121" s="121">
        <f>R122+R132</f>
        <v>0.19613999999999998</v>
      </c>
      <c r="S121" s="63"/>
      <c r="T121" s="122">
        <f>T122+T132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70</v>
      </c>
      <c r="AU121" s="14" t="s">
        <v>88</v>
      </c>
      <c r="BK121" s="123">
        <f>BK122+BK132</f>
        <v>0</v>
      </c>
    </row>
    <row r="122" spans="1:65" s="12" customFormat="1" ht="25.9" customHeight="1">
      <c r="B122" s="124"/>
      <c r="D122" s="125" t="s">
        <v>70</v>
      </c>
      <c r="E122" s="126" t="s">
        <v>106</v>
      </c>
      <c r="F122" s="126" t="s">
        <v>107</v>
      </c>
      <c r="I122" s="127"/>
      <c r="J122" s="128">
        <f>BK122</f>
        <v>0</v>
      </c>
      <c r="L122" s="124"/>
      <c r="M122" s="129"/>
      <c r="N122" s="130"/>
      <c r="O122" s="130"/>
      <c r="P122" s="131">
        <f>P123+P130</f>
        <v>0</v>
      </c>
      <c r="Q122" s="130"/>
      <c r="R122" s="131">
        <f>R123+R130</f>
        <v>0.19613999999999998</v>
      </c>
      <c r="S122" s="130"/>
      <c r="T122" s="132">
        <f>T123+T130</f>
        <v>0</v>
      </c>
      <c r="AR122" s="125" t="s">
        <v>79</v>
      </c>
      <c r="AT122" s="133" t="s">
        <v>70</v>
      </c>
      <c r="AU122" s="133" t="s">
        <v>71</v>
      </c>
      <c r="AY122" s="125" t="s">
        <v>108</v>
      </c>
      <c r="BK122" s="134">
        <f>BK123+BK130</f>
        <v>0</v>
      </c>
    </row>
    <row r="123" spans="1:65" s="12" customFormat="1" ht="22.9" customHeight="1">
      <c r="B123" s="124"/>
      <c r="D123" s="125" t="s">
        <v>70</v>
      </c>
      <c r="E123" s="135" t="s">
        <v>109</v>
      </c>
      <c r="F123" s="135" t="s">
        <v>110</v>
      </c>
      <c r="I123" s="127"/>
      <c r="J123" s="136">
        <f>BK123</f>
        <v>0</v>
      </c>
      <c r="L123" s="124"/>
      <c r="M123" s="129"/>
      <c r="N123" s="130"/>
      <c r="O123" s="130"/>
      <c r="P123" s="131">
        <f>SUM(P124:P129)</f>
        <v>0</v>
      </c>
      <c r="Q123" s="130"/>
      <c r="R123" s="131">
        <f>SUM(R124:R129)</f>
        <v>0.19613999999999998</v>
      </c>
      <c r="S123" s="130"/>
      <c r="T123" s="132">
        <f>SUM(T124:T129)</f>
        <v>0</v>
      </c>
      <c r="AR123" s="125" t="s">
        <v>79</v>
      </c>
      <c r="AT123" s="133" t="s">
        <v>70</v>
      </c>
      <c r="AU123" s="133" t="s">
        <v>79</v>
      </c>
      <c r="AY123" s="125" t="s">
        <v>108</v>
      </c>
      <c r="BK123" s="134">
        <f>SUM(BK124:BK129)</f>
        <v>0</v>
      </c>
    </row>
    <row r="124" spans="1:65" s="2" customFormat="1" ht="33" customHeight="1">
      <c r="A124" s="29"/>
      <c r="B124" s="137"/>
      <c r="C124" s="138" t="s">
        <v>79</v>
      </c>
      <c r="D124" s="138" t="s">
        <v>111</v>
      </c>
      <c r="E124" s="139" t="s">
        <v>112</v>
      </c>
      <c r="F124" s="140" t="s">
        <v>113</v>
      </c>
      <c r="G124" s="141" t="s">
        <v>114</v>
      </c>
      <c r="H124" s="142">
        <v>18.84</v>
      </c>
      <c r="I124" s="143"/>
      <c r="J124" s="142">
        <f>ROUND(I124*H124,3)</f>
        <v>0</v>
      </c>
      <c r="K124" s="144"/>
      <c r="L124" s="30"/>
      <c r="M124" s="145" t="s">
        <v>1</v>
      </c>
      <c r="N124" s="146" t="s">
        <v>37</v>
      </c>
      <c r="O124" s="55"/>
      <c r="P124" s="147">
        <f>O124*H124</f>
        <v>0</v>
      </c>
      <c r="Q124" s="147">
        <v>4.1999999999999997E-3</v>
      </c>
      <c r="R124" s="147">
        <f>Q124*H124</f>
        <v>7.912799999999999E-2</v>
      </c>
      <c r="S124" s="147">
        <v>0</v>
      </c>
      <c r="T124" s="148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49" t="s">
        <v>115</v>
      </c>
      <c r="AT124" s="149" t="s">
        <v>111</v>
      </c>
      <c r="AU124" s="149" t="s">
        <v>116</v>
      </c>
      <c r="AY124" s="14" t="s">
        <v>108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4" t="s">
        <v>116</v>
      </c>
      <c r="BK124" s="151">
        <f>ROUND(I124*H124,3)</f>
        <v>0</v>
      </c>
      <c r="BL124" s="14" t="s">
        <v>115</v>
      </c>
      <c r="BM124" s="149" t="s">
        <v>117</v>
      </c>
    </row>
    <row r="125" spans="1:65" s="2" customFormat="1" ht="146.25">
      <c r="A125" s="29"/>
      <c r="B125" s="30"/>
      <c r="C125" s="29"/>
      <c r="D125" s="152" t="s">
        <v>118</v>
      </c>
      <c r="E125" s="29"/>
      <c r="F125" s="153" t="s">
        <v>119</v>
      </c>
      <c r="G125" s="29"/>
      <c r="H125" s="29"/>
      <c r="I125" s="154"/>
      <c r="J125" s="29"/>
      <c r="K125" s="29"/>
      <c r="L125" s="30"/>
      <c r="M125" s="155"/>
      <c r="N125" s="156"/>
      <c r="O125" s="55"/>
      <c r="P125" s="55"/>
      <c r="Q125" s="55"/>
      <c r="R125" s="55"/>
      <c r="S125" s="55"/>
      <c r="T125" s="56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118</v>
      </c>
      <c r="AU125" s="14" t="s">
        <v>116</v>
      </c>
    </row>
    <row r="126" spans="1:65" s="2" customFormat="1" ht="21.75" customHeight="1">
      <c r="A126" s="29"/>
      <c r="B126" s="137"/>
      <c r="C126" s="138" t="s">
        <v>116</v>
      </c>
      <c r="D126" s="138" t="s">
        <v>111</v>
      </c>
      <c r="E126" s="139" t="s">
        <v>120</v>
      </c>
      <c r="F126" s="140" t="s">
        <v>121</v>
      </c>
      <c r="G126" s="141" t="s">
        <v>114</v>
      </c>
      <c r="H126" s="142">
        <v>18.84</v>
      </c>
      <c r="I126" s="143"/>
      <c r="J126" s="142">
        <f>ROUND(I126*H126,3)</f>
        <v>0</v>
      </c>
      <c r="K126" s="144"/>
      <c r="L126" s="30"/>
      <c r="M126" s="145" t="s">
        <v>1</v>
      </c>
      <c r="N126" s="146" t="s">
        <v>37</v>
      </c>
      <c r="O126" s="55"/>
      <c r="P126" s="147">
        <f>O126*H126</f>
        <v>0</v>
      </c>
      <c r="Q126" s="147">
        <v>4.1999999999999997E-3</v>
      </c>
      <c r="R126" s="147">
        <f>Q126*H126</f>
        <v>7.912799999999999E-2</v>
      </c>
      <c r="S126" s="147">
        <v>0</v>
      </c>
      <c r="T126" s="148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9" t="s">
        <v>115</v>
      </c>
      <c r="AT126" s="149" t="s">
        <v>111</v>
      </c>
      <c r="AU126" s="149" t="s">
        <v>116</v>
      </c>
      <c r="AY126" s="14" t="s">
        <v>108</v>
      </c>
      <c r="BE126" s="150">
        <f>IF(N126="základná",J126,0)</f>
        <v>0</v>
      </c>
      <c r="BF126" s="150">
        <f>IF(N126="znížená",J126,0)</f>
        <v>0</v>
      </c>
      <c r="BG126" s="150">
        <f>IF(N126="zákl. prenesená",J126,0)</f>
        <v>0</v>
      </c>
      <c r="BH126" s="150">
        <f>IF(N126="zníž. prenesená",J126,0)</f>
        <v>0</v>
      </c>
      <c r="BI126" s="150">
        <f>IF(N126="nulová",J126,0)</f>
        <v>0</v>
      </c>
      <c r="BJ126" s="14" t="s">
        <v>116</v>
      </c>
      <c r="BK126" s="151">
        <f>ROUND(I126*H126,3)</f>
        <v>0</v>
      </c>
      <c r="BL126" s="14" t="s">
        <v>115</v>
      </c>
      <c r="BM126" s="149" t="s">
        <v>122</v>
      </c>
    </row>
    <row r="127" spans="1:65" s="2" customFormat="1" ht="117">
      <c r="A127" s="29"/>
      <c r="B127" s="30"/>
      <c r="C127" s="29"/>
      <c r="D127" s="152" t="s">
        <v>118</v>
      </c>
      <c r="E127" s="29"/>
      <c r="F127" s="153" t="s">
        <v>123</v>
      </c>
      <c r="G127" s="29"/>
      <c r="H127" s="29"/>
      <c r="I127" s="154"/>
      <c r="J127" s="29"/>
      <c r="K127" s="29"/>
      <c r="L127" s="30"/>
      <c r="M127" s="155"/>
      <c r="N127" s="156"/>
      <c r="O127" s="55"/>
      <c r="P127" s="55"/>
      <c r="Q127" s="55"/>
      <c r="R127" s="55"/>
      <c r="S127" s="55"/>
      <c r="T127" s="56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118</v>
      </c>
      <c r="AU127" s="14" t="s">
        <v>116</v>
      </c>
    </row>
    <row r="128" spans="1:65" s="2" customFormat="1" ht="33" customHeight="1">
      <c r="A128" s="29"/>
      <c r="B128" s="137"/>
      <c r="C128" s="138" t="s">
        <v>124</v>
      </c>
      <c r="D128" s="138" t="s">
        <v>111</v>
      </c>
      <c r="E128" s="139" t="s">
        <v>125</v>
      </c>
      <c r="F128" s="140" t="s">
        <v>126</v>
      </c>
      <c r="G128" s="141" t="s">
        <v>114</v>
      </c>
      <c r="H128" s="142">
        <v>9.02</v>
      </c>
      <c r="I128" s="143"/>
      <c r="J128" s="142">
        <f>ROUND(I128*H128,3)</f>
        <v>0</v>
      </c>
      <c r="K128" s="144"/>
      <c r="L128" s="30"/>
      <c r="M128" s="145" t="s">
        <v>1</v>
      </c>
      <c r="N128" s="146" t="s">
        <v>37</v>
      </c>
      <c r="O128" s="55"/>
      <c r="P128" s="147">
        <f>O128*H128</f>
        <v>0</v>
      </c>
      <c r="Q128" s="147">
        <v>4.1999999999999997E-3</v>
      </c>
      <c r="R128" s="147">
        <f>Q128*H128</f>
        <v>3.7883999999999994E-2</v>
      </c>
      <c r="S128" s="147">
        <v>0</v>
      </c>
      <c r="T128" s="14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9" t="s">
        <v>115</v>
      </c>
      <c r="AT128" s="149" t="s">
        <v>111</v>
      </c>
      <c r="AU128" s="149" t="s">
        <v>116</v>
      </c>
      <c r="AY128" s="14" t="s">
        <v>108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4" t="s">
        <v>116</v>
      </c>
      <c r="BK128" s="151">
        <f>ROUND(I128*H128,3)</f>
        <v>0</v>
      </c>
      <c r="BL128" s="14" t="s">
        <v>115</v>
      </c>
      <c r="BM128" s="149" t="s">
        <v>127</v>
      </c>
    </row>
    <row r="129" spans="1:65" s="2" customFormat="1" ht="165.75">
      <c r="A129" s="29"/>
      <c r="B129" s="30"/>
      <c r="C129" s="29"/>
      <c r="D129" s="152" t="s">
        <v>118</v>
      </c>
      <c r="E129" s="29"/>
      <c r="F129" s="153" t="s">
        <v>128</v>
      </c>
      <c r="G129" s="29"/>
      <c r="H129" s="29"/>
      <c r="I129" s="154"/>
      <c r="J129" s="29"/>
      <c r="K129" s="29"/>
      <c r="L129" s="30"/>
      <c r="M129" s="155"/>
      <c r="N129" s="156"/>
      <c r="O129" s="55"/>
      <c r="P129" s="55"/>
      <c r="Q129" s="55"/>
      <c r="R129" s="55"/>
      <c r="S129" s="55"/>
      <c r="T129" s="56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118</v>
      </c>
      <c r="AU129" s="14" t="s">
        <v>116</v>
      </c>
    </row>
    <row r="130" spans="1:65" s="12" customFormat="1" ht="22.9" customHeight="1">
      <c r="B130" s="124"/>
      <c r="D130" s="125" t="s">
        <v>70</v>
      </c>
      <c r="E130" s="135" t="s">
        <v>129</v>
      </c>
      <c r="F130" s="135" t="s">
        <v>130</v>
      </c>
      <c r="I130" s="127"/>
      <c r="J130" s="136">
        <f>BK130</f>
        <v>0</v>
      </c>
      <c r="L130" s="124"/>
      <c r="M130" s="129"/>
      <c r="N130" s="130"/>
      <c r="O130" s="130"/>
      <c r="P130" s="131">
        <f>P131</f>
        <v>0</v>
      </c>
      <c r="Q130" s="130"/>
      <c r="R130" s="131">
        <f>R131</f>
        <v>0</v>
      </c>
      <c r="S130" s="130"/>
      <c r="T130" s="132">
        <f>T131</f>
        <v>0</v>
      </c>
      <c r="AR130" s="125" t="s">
        <v>79</v>
      </c>
      <c r="AT130" s="133" t="s">
        <v>70</v>
      </c>
      <c r="AU130" s="133" t="s">
        <v>79</v>
      </c>
      <c r="AY130" s="125" t="s">
        <v>108</v>
      </c>
      <c r="BK130" s="134">
        <f>BK131</f>
        <v>0</v>
      </c>
    </row>
    <row r="131" spans="1:65" s="2" customFormat="1" ht="21.75" customHeight="1">
      <c r="A131" s="29"/>
      <c r="B131" s="137"/>
      <c r="C131" s="138" t="s">
        <v>115</v>
      </c>
      <c r="D131" s="138" t="s">
        <v>111</v>
      </c>
      <c r="E131" s="139" t="s">
        <v>131</v>
      </c>
      <c r="F131" s="140" t="s">
        <v>132</v>
      </c>
      <c r="G131" s="141" t="s">
        <v>133</v>
      </c>
      <c r="H131" s="142">
        <v>0.19600000000000001</v>
      </c>
      <c r="I131" s="143"/>
      <c r="J131" s="142">
        <f>ROUND(I131*H131,3)</f>
        <v>0</v>
      </c>
      <c r="K131" s="144"/>
      <c r="L131" s="30"/>
      <c r="M131" s="145" t="s">
        <v>1</v>
      </c>
      <c r="N131" s="146" t="s">
        <v>37</v>
      </c>
      <c r="O131" s="55"/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9" t="s">
        <v>115</v>
      </c>
      <c r="AT131" s="149" t="s">
        <v>111</v>
      </c>
      <c r="AU131" s="149" t="s">
        <v>116</v>
      </c>
      <c r="AY131" s="14" t="s">
        <v>108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4" t="s">
        <v>116</v>
      </c>
      <c r="BK131" s="151">
        <f>ROUND(I131*H131,3)</f>
        <v>0</v>
      </c>
      <c r="BL131" s="14" t="s">
        <v>115</v>
      </c>
      <c r="BM131" s="149" t="s">
        <v>134</v>
      </c>
    </row>
    <row r="132" spans="1:65" s="12" customFormat="1" ht="25.9" customHeight="1">
      <c r="B132" s="124"/>
      <c r="D132" s="125" t="s">
        <v>70</v>
      </c>
      <c r="E132" s="126" t="s">
        <v>135</v>
      </c>
      <c r="F132" s="126" t="s">
        <v>136</v>
      </c>
      <c r="I132" s="127"/>
      <c r="J132" s="128">
        <f>BK132</f>
        <v>0</v>
      </c>
      <c r="L132" s="124"/>
      <c r="M132" s="129"/>
      <c r="N132" s="130"/>
      <c r="O132" s="130"/>
      <c r="P132" s="131">
        <f>P133</f>
        <v>0</v>
      </c>
      <c r="Q132" s="130"/>
      <c r="R132" s="131">
        <f>R133</f>
        <v>0</v>
      </c>
      <c r="S132" s="130"/>
      <c r="T132" s="132">
        <f>T133</f>
        <v>0</v>
      </c>
      <c r="AR132" s="125" t="s">
        <v>116</v>
      </c>
      <c r="AT132" s="133" t="s">
        <v>70</v>
      </c>
      <c r="AU132" s="133" t="s">
        <v>71</v>
      </c>
      <c r="AY132" s="125" t="s">
        <v>108</v>
      </c>
      <c r="BK132" s="134">
        <f>BK133</f>
        <v>0</v>
      </c>
    </row>
    <row r="133" spans="1:65" s="12" customFormat="1" ht="22.9" customHeight="1">
      <c r="B133" s="124"/>
      <c r="D133" s="125" t="s">
        <v>70</v>
      </c>
      <c r="E133" s="135" t="s">
        <v>137</v>
      </c>
      <c r="F133" s="135" t="s">
        <v>138</v>
      </c>
      <c r="I133" s="127"/>
      <c r="J133" s="136">
        <f>BK133</f>
        <v>0</v>
      </c>
      <c r="L133" s="124"/>
      <c r="M133" s="129"/>
      <c r="N133" s="130"/>
      <c r="O133" s="130"/>
      <c r="P133" s="131">
        <f>SUM(P134:P136)</f>
        <v>0</v>
      </c>
      <c r="Q133" s="130"/>
      <c r="R133" s="131">
        <f>SUM(R134:R136)</f>
        <v>0</v>
      </c>
      <c r="S133" s="130"/>
      <c r="T133" s="132">
        <f>SUM(T134:T136)</f>
        <v>0</v>
      </c>
      <c r="AR133" s="125" t="s">
        <v>116</v>
      </c>
      <c r="AT133" s="133" t="s">
        <v>70</v>
      </c>
      <c r="AU133" s="133" t="s">
        <v>79</v>
      </c>
      <c r="AY133" s="125" t="s">
        <v>108</v>
      </c>
      <c r="BK133" s="134">
        <f>SUM(BK134:BK136)</f>
        <v>0</v>
      </c>
    </row>
    <row r="134" spans="1:65" s="2" customFormat="1" ht="21.75" customHeight="1">
      <c r="A134" s="29"/>
      <c r="B134" s="137"/>
      <c r="C134" s="138" t="s">
        <v>139</v>
      </c>
      <c r="D134" s="138" t="s">
        <v>111</v>
      </c>
      <c r="E134" s="139" t="s">
        <v>140</v>
      </c>
      <c r="F134" s="140" t="s">
        <v>141</v>
      </c>
      <c r="G134" s="141" t="s">
        <v>114</v>
      </c>
      <c r="H134" s="142">
        <v>6.6</v>
      </c>
      <c r="I134" s="143"/>
      <c r="J134" s="142">
        <f>ROUND(I134*H134,3)</f>
        <v>0</v>
      </c>
      <c r="K134" s="144"/>
      <c r="L134" s="30"/>
      <c r="M134" s="145" t="s">
        <v>1</v>
      </c>
      <c r="N134" s="146" t="s">
        <v>37</v>
      </c>
      <c r="O134" s="55"/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9" t="s">
        <v>142</v>
      </c>
      <c r="AT134" s="149" t="s">
        <v>111</v>
      </c>
      <c r="AU134" s="149" t="s">
        <v>116</v>
      </c>
      <c r="AY134" s="14" t="s">
        <v>108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4" t="s">
        <v>116</v>
      </c>
      <c r="BK134" s="151">
        <f>ROUND(I134*H134,3)</f>
        <v>0</v>
      </c>
      <c r="BL134" s="14" t="s">
        <v>142</v>
      </c>
      <c r="BM134" s="149" t="s">
        <v>143</v>
      </c>
    </row>
    <row r="135" spans="1:65" s="2" customFormat="1" ht="185.25">
      <c r="A135" s="29"/>
      <c r="B135" s="30"/>
      <c r="C135" s="29"/>
      <c r="D135" s="152" t="s">
        <v>118</v>
      </c>
      <c r="E135" s="29"/>
      <c r="F135" s="153" t="s">
        <v>144</v>
      </c>
      <c r="G135" s="29"/>
      <c r="H135" s="29"/>
      <c r="I135" s="154"/>
      <c r="J135" s="29"/>
      <c r="K135" s="29"/>
      <c r="L135" s="30"/>
      <c r="M135" s="155"/>
      <c r="N135" s="156"/>
      <c r="O135" s="55"/>
      <c r="P135" s="55"/>
      <c r="Q135" s="55"/>
      <c r="R135" s="55"/>
      <c r="S135" s="55"/>
      <c r="T135" s="56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118</v>
      </c>
      <c r="AU135" s="14" t="s">
        <v>116</v>
      </c>
    </row>
    <row r="136" spans="1:65" s="2" customFormat="1" ht="21.75" customHeight="1">
      <c r="A136" s="29"/>
      <c r="B136" s="137"/>
      <c r="C136" s="138" t="s">
        <v>145</v>
      </c>
      <c r="D136" s="138" t="s">
        <v>111</v>
      </c>
      <c r="E136" s="139" t="s">
        <v>146</v>
      </c>
      <c r="F136" s="140" t="s">
        <v>147</v>
      </c>
      <c r="G136" s="141" t="s">
        <v>148</v>
      </c>
      <c r="H136" s="143"/>
      <c r="I136" s="143"/>
      <c r="J136" s="142">
        <f>ROUND(I136*H136,3)</f>
        <v>0</v>
      </c>
      <c r="K136" s="144"/>
      <c r="L136" s="30"/>
      <c r="M136" s="157" t="s">
        <v>1</v>
      </c>
      <c r="N136" s="158" t="s">
        <v>37</v>
      </c>
      <c r="O136" s="159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142</v>
      </c>
      <c r="AT136" s="149" t="s">
        <v>111</v>
      </c>
      <c r="AU136" s="149" t="s">
        <v>116</v>
      </c>
      <c r="AY136" s="14" t="s">
        <v>108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4" t="s">
        <v>116</v>
      </c>
      <c r="BK136" s="151">
        <f>ROUND(I136*H136,3)</f>
        <v>0</v>
      </c>
      <c r="BL136" s="14" t="s">
        <v>142</v>
      </c>
      <c r="BM136" s="149" t="s">
        <v>149</v>
      </c>
    </row>
    <row r="137" spans="1:65" s="2" customFormat="1" ht="6.95" customHeight="1">
      <c r="A137" s="29"/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0"/>
      <c r="M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</sheetData>
  <autoFilter ref="C120:K13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Stavebné úpravy m...</vt:lpstr>
      <vt:lpstr>'Rekapitulácia stavby'!Názvy_tlače</vt:lpstr>
      <vt:lpstr>'SO 01 - Stavebné úpravy m...'!Názvy_tlače</vt:lpstr>
      <vt:lpstr>'Rekapitulácia stavby'!Oblasť_tlače</vt:lpstr>
      <vt:lpstr>'SO 01 - Stavebné úpravy m...'!Oblasť_tlače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Cenkors</dc:creator>
  <cp:lastModifiedBy>Droppová, Alena</cp:lastModifiedBy>
  <dcterms:created xsi:type="dcterms:W3CDTF">2021-04-15T15:39:47Z</dcterms:created>
  <dcterms:modified xsi:type="dcterms:W3CDTF">2021-05-17T08:57:57Z</dcterms:modified>
</cp:coreProperties>
</file>